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05" firstSheet="1" activeTab="3"/>
  </bookViews>
  <sheets>
    <sheet name="Данни за фирмата" sheetId="1" r:id="rId1"/>
    <sheet name="Баланс" sheetId="2" r:id="rId2"/>
    <sheet name="Отчет" sheetId="3" r:id="rId3"/>
    <sheet name="Паричен_поток" sheetId="4" r:id="rId4"/>
    <sheet name="Собствен_капитал" sheetId="5" r:id="rId5"/>
    <sheet name="Приложение" sheetId="6" r:id="rId6"/>
    <sheet name="Проверки" sheetId="7" r:id="rId7"/>
  </sheets>
  <definedNames>
    <definedName name="Address">'Данни за фирмата'!$D$6</definedName>
    <definedName name="BULSTAT">'Данни за фирмата'!$D$10</definedName>
    <definedName name="CEO">'Данни за фирмата'!$D$12</definedName>
    <definedName name="CEO1">'Данни за фирмата'!$D$12</definedName>
    <definedName name="CEO2">'Данни за фирмата'!#REF!</definedName>
    <definedName name="City">'Данни за фирмата'!$D$5</definedName>
    <definedName name="CompAddr">'Данни за фирмата'!$D$6</definedName>
    <definedName name="CompanyName">'Данни за фирмата'!$D$4</definedName>
    <definedName name="CompMail">'Данни за фирмата'!$D$9</definedName>
    <definedName name="DanNomer">'Данни за фирмата'!$D$11</definedName>
    <definedName name="DateSend">'Данни за фирмата'!$D$16</definedName>
    <definedName name="Fax">'Данни за фирмата'!$D$8</definedName>
    <definedName name="FinDYear">'Данни за фирмата'!$C$3</definedName>
    <definedName name="FirstAcc">'Данни за фирмата'!$D$14</definedName>
    <definedName name="MOL">'Данни за фирмата'!$D$13</definedName>
    <definedName name="Oditor">'Данни за фирмата'!$D$15</definedName>
    <definedName name="Phone">'Данни за фирмата'!$D$7</definedName>
    <definedName name="_xlnm.Print_Area" localSheetId="1">'Баланс'!$C$3:$J$91</definedName>
    <definedName name="_xlnm.Print_Area" localSheetId="0">'Данни за фирмата'!$B$2:$G$17</definedName>
    <definedName name="_xlnm.Print_Area" localSheetId="2">'Отчет'!$C$3:$J$52</definedName>
    <definedName name="_xlnm.Print_Area" localSheetId="3">'Паричен_поток'!$C$3:$J$46</definedName>
    <definedName name="_xlnm.Print_Area" localSheetId="5">'Приложение'!$C$2:$C$71</definedName>
    <definedName name="_xlnm.Print_Area" localSheetId="4">'Собствен_капитал'!$C$3:$M$36</definedName>
  </definedNames>
  <calcPr fullCalcOnLoad="1"/>
</workbook>
</file>

<file path=xl/sharedStrings.xml><?xml version="1.0" encoding="utf-8"?>
<sst xmlns="http://schemas.openxmlformats.org/spreadsheetml/2006/main" count="559" uniqueCount="508">
  <si>
    <t>НАИМЕНОВАНИЕ НА РАЗХОДИТЕ</t>
  </si>
  <si>
    <t>Сума (хил.лв.)</t>
  </si>
  <si>
    <t>НАИМЕНОВАНИЕ НА ПРИХОДИТЕ</t>
  </si>
  <si>
    <t>текуща година</t>
  </si>
  <si>
    <t>13.Данък върху печалбата</t>
  </si>
  <si>
    <t>14.Други данъци</t>
  </si>
  <si>
    <t>Наименование на потоците</t>
  </si>
  <si>
    <t>(хил.лева)</t>
  </si>
  <si>
    <t>Резултат</t>
  </si>
  <si>
    <t>печалба</t>
  </si>
  <si>
    <t>загуба</t>
  </si>
  <si>
    <t>a</t>
  </si>
  <si>
    <t>Показатели</t>
  </si>
  <si>
    <t>Име на фирмата</t>
  </si>
  <si>
    <t>БАЛАНС</t>
  </si>
  <si>
    <t>А. Собствен капитал</t>
  </si>
  <si>
    <t>Общо за група I</t>
  </si>
  <si>
    <t>1. Задължения към свързани предприятия</t>
  </si>
  <si>
    <t>1. Вземания от свързани предприятия</t>
  </si>
  <si>
    <t>В. КРАТКОСРОЧНИ ПАСИВИ</t>
  </si>
  <si>
    <t>I. Краткосрочни задължения</t>
  </si>
  <si>
    <t>СУМА НА ПАСИВА</t>
  </si>
  <si>
    <t>IV. Парични средства</t>
  </si>
  <si>
    <t>1. Парични средства в брой</t>
  </si>
  <si>
    <t>3. Блокирани парични средства</t>
  </si>
  <si>
    <t>V. Разходи за бъдещи периоди</t>
  </si>
  <si>
    <t>СУМА НА АКТИВА</t>
  </si>
  <si>
    <t>Град</t>
  </si>
  <si>
    <t>Адрес</t>
  </si>
  <si>
    <t>БУЛСТАТ</t>
  </si>
  <si>
    <t>Дан. номер</t>
  </si>
  <si>
    <t>Баланс</t>
  </si>
  <si>
    <t>Отчет за паричния поток</t>
  </si>
  <si>
    <t>Отчет за собствения капитал</t>
  </si>
  <si>
    <t>Проформа-фактура</t>
  </si>
  <si>
    <t>Отчет за приходите и разходите</t>
  </si>
  <si>
    <t>МОЛ</t>
  </si>
  <si>
    <t>Факс</t>
  </si>
  <si>
    <t>Телефон</t>
  </si>
  <si>
    <t>e-mail</t>
  </si>
  <si>
    <t>Гл. счетоводител</t>
  </si>
  <si>
    <t>Одитор</t>
  </si>
  <si>
    <t>Дата на предаване</t>
  </si>
  <si>
    <t>Проверки за валидност</t>
  </si>
  <si>
    <t>Годишен финансов отчет</t>
  </si>
  <si>
    <t>Общо за група II</t>
  </si>
  <si>
    <t>Общо за група III</t>
  </si>
  <si>
    <t>Общо за група IV</t>
  </si>
  <si>
    <t>Общо за група V</t>
  </si>
  <si>
    <t>Общо за група ІV</t>
  </si>
  <si>
    <t>Общо за раздел В</t>
  </si>
  <si>
    <t>Общо за раздел Б</t>
  </si>
  <si>
    <t>Общо за раздел А</t>
  </si>
  <si>
    <t>ОТЧЕТ ЗА ПРИХОДИТЕ И РАЗХОДИТЕ</t>
  </si>
  <si>
    <t>предх. година</t>
  </si>
  <si>
    <t xml:space="preserve">Всичко по група I :   </t>
  </si>
  <si>
    <t xml:space="preserve">Всичко по група II :   </t>
  </si>
  <si>
    <t>ОТЧЕТ ЗА ПАРИЧНИЯ ПОТОК</t>
  </si>
  <si>
    <t>ОТЧЕТ ЗА СОБСТВЕНИЯ КАПИТАЛ</t>
  </si>
  <si>
    <t>Основен капитал</t>
  </si>
  <si>
    <t>Код на реда</t>
  </si>
  <si>
    <t>0100</t>
  </si>
  <si>
    <t>а</t>
  </si>
  <si>
    <t>б</t>
  </si>
  <si>
    <t>0011</t>
  </si>
  <si>
    <t>0012</t>
  </si>
  <si>
    <t>0013</t>
  </si>
  <si>
    <t>0014</t>
  </si>
  <si>
    <t>0010</t>
  </si>
  <si>
    <t>0021</t>
  </si>
  <si>
    <t>0022</t>
  </si>
  <si>
    <t>0023</t>
  </si>
  <si>
    <t>0024</t>
  </si>
  <si>
    <t>0020</t>
  </si>
  <si>
    <t>0031</t>
  </si>
  <si>
    <t>0032</t>
  </si>
  <si>
    <t>0033</t>
  </si>
  <si>
    <t>0034</t>
  </si>
  <si>
    <t>0035</t>
  </si>
  <si>
    <t>0041</t>
  </si>
  <si>
    <t>0042</t>
  </si>
  <si>
    <t>0043</t>
  </si>
  <si>
    <t>0040</t>
  </si>
  <si>
    <t>0050</t>
  </si>
  <si>
    <t>0150</t>
  </si>
  <si>
    <t>0060</t>
  </si>
  <si>
    <t>0072</t>
  </si>
  <si>
    <t>0071</t>
  </si>
  <si>
    <t>0073</t>
  </si>
  <si>
    <t>0074</t>
  </si>
  <si>
    <t>0075</t>
  </si>
  <si>
    <t>0076</t>
  </si>
  <si>
    <t>0077</t>
  </si>
  <si>
    <t>0070</t>
  </si>
  <si>
    <t>0081</t>
  </si>
  <si>
    <t>0083</t>
  </si>
  <si>
    <t>0080</t>
  </si>
  <si>
    <t>0091</t>
  </si>
  <si>
    <t>0092</t>
  </si>
  <si>
    <t>0093</t>
  </si>
  <si>
    <t>0090</t>
  </si>
  <si>
    <t>0200</t>
  </si>
  <si>
    <t>0300</t>
  </si>
  <si>
    <t>0350</t>
  </si>
  <si>
    <t>0411</t>
  </si>
  <si>
    <t>0412</t>
  </si>
  <si>
    <t>0410</t>
  </si>
  <si>
    <t>0451</t>
  </si>
  <si>
    <t>0461</t>
  </si>
  <si>
    <t>0400</t>
  </si>
  <si>
    <t>0511</t>
  </si>
  <si>
    <t>0512</t>
  </si>
  <si>
    <t>0513</t>
  </si>
  <si>
    <t>0514</t>
  </si>
  <si>
    <t>0515</t>
  </si>
  <si>
    <t>0510</t>
  </si>
  <si>
    <t>0520</t>
  </si>
  <si>
    <t>0500</t>
  </si>
  <si>
    <t>0611</t>
  </si>
  <si>
    <t>0605</t>
  </si>
  <si>
    <t>0612</t>
  </si>
  <si>
    <t>0613</t>
  </si>
  <si>
    <t>0614</t>
  </si>
  <si>
    <t>0615</t>
  </si>
  <si>
    <t>0616</t>
  </si>
  <si>
    <t>0617</t>
  </si>
  <si>
    <t>0618</t>
  </si>
  <si>
    <t>0610</t>
  </si>
  <si>
    <t>0700</t>
  </si>
  <si>
    <t>0800</t>
  </si>
  <si>
    <t>АКТИВ
Раздели, групи статии</t>
  </si>
  <si>
    <t>ПАСИВ 
Раздели, групи статии</t>
  </si>
  <si>
    <t>1120</t>
  </si>
  <si>
    <t>1130</t>
  </si>
  <si>
    <t>1140</t>
  </si>
  <si>
    <t>1150</t>
  </si>
  <si>
    <t>1160</t>
  </si>
  <si>
    <t>1170</t>
  </si>
  <si>
    <t>1171</t>
  </si>
  <si>
    <t>1172</t>
  </si>
  <si>
    <t>1100</t>
  </si>
  <si>
    <t>1210</t>
  </si>
  <si>
    <t>1211</t>
  </si>
  <si>
    <t>1220</t>
  </si>
  <si>
    <t>1230</t>
  </si>
  <si>
    <t>1240</t>
  </si>
  <si>
    <t>1200</t>
  </si>
  <si>
    <t>1250</t>
  </si>
  <si>
    <t>1300</t>
  </si>
  <si>
    <t>1400</t>
  </si>
  <si>
    <t>1450</t>
  </si>
  <si>
    <t>1451</t>
  </si>
  <si>
    <t>1452</t>
  </si>
  <si>
    <t>1500</t>
  </si>
  <si>
    <t>1610</t>
  </si>
  <si>
    <t>1620</t>
  </si>
  <si>
    <t>1621</t>
  </si>
  <si>
    <t>1600</t>
  </si>
  <si>
    <t>1710</t>
  </si>
  <si>
    <t>1711</t>
  </si>
  <si>
    <t>1720</t>
  </si>
  <si>
    <t>1721</t>
  </si>
  <si>
    <t>1730</t>
  </si>
  <si>
    <t>1740</t>
  </si>
  <si>
    <t>1700</t>
  </si>
  <si>
    <t>1750</t>
  </si>
  <si>
    <t>1800</t>
  </si>
  <si>
    <t>1850</t>
  </si>
  <si>
    <t>1900</t>
  </si>
  <si>
    <t>2200</t>
  </si>
  <si>
    <t>2401</t>
  </si>
  <si>
    <t>2402</t>
  </si>
  <si>
    <t>2403</t>
  </si>
  <si>
    <t>2404</t>
  </si>
  <si>
    <t>2400</t>
  </si>
  <si>
    <t>2600</t>
  </si>
  <si>
    <t>2700</t>
  </si>
  <si>
    <t>Общо</t>
  </si>
  <si>
    <t>Ръководител /и/</t>
  </si>
  <si>
    <t>Начало</t>
  </si>
  <si>
    <t>ДАННИ ЗА ФИРМАТА</t>
  </si>
  <si>
    <t>ПЪЛНА ВАЛИДНОСТ НА ДОКУМЕНТА</t>
  </si>
  <si>
    <t>Валиден БУЛСТАТ (само цифри с дължина 9 или 13)</t>
  </si>
  <si>
    <t>Валиден данъчен номер (само цифри с дължина 10)</t>
  </si>
  <si>
    <t>Валидна дата на подаване</t>
  </si>
  <si>
    <t>Попълнен баланс за текуща година (ш.0300&gt;0 или ш.0800&gt;0)</t>
  </si>
  <si>
    <t>Равнен баланс за текуща година (ш.0300=ш.0800, кол. 4)</t>
  </si>
  <si>
    <t>Равнен баланс за предходна година (ш.0300=ш.0800, кол. 1)</t>
  </si>
  <si>
    <t>Попълнен отчет за текуща година (ш.1500&gt;0 или ш.1900&gt;0)</t>
  </si>
  <si>
    <t>Равнен отчет за текуща година (ш.1500=ш.1900, кол. 4)</t>
  </si>
  <si>
    <t>Равнен отчет за предходна година (ш.1500=ш.1900, кол. 1)</t>
  </si>
  <si>
    <t>Приложения към Годишния финансов отчет</t>
  </si>
  <si>
    <t xml:space="preserve">Приложения </t>
  </si>
  <si>
    <t>Равнен отчет за собствения капитал</t>
  </si>
  <si>
    <t>Проверки</t>
  </si>
  <si>
    <t>Попълнени задължителни полета (Име, град, адрес, тел., БУЛСТАТ, Дан. номер, Ръководител,  и Гл. счетоводител)</t>
  </si>
  <si>
    <t>I. Материални</t>
  </si>
  <si>
    <t>II. Нематериални</t>
  </si>
  <si>
    <t>1. Материали</t>
  </si>
  <si>
    <t>2. Продукция</t>
  </si>
  <si>
    <t>3. Стоки</t>
  </si>
  <si>
    <t>4. Млади животни и животни за угояване</t>
  </si>
  <si>
    <t>II. Краткосрочни  вземания</t>
  </si>
  <si>
    <t>Б.  ДЪЛГОСРОЧНИ ПАСИВИ</t>
  </si>
  <si>
    <t>I.  Дългосрочни задължения</t>
  </si>
  <si>
    <t xml:space="preserve">* Ако имате проблем с предварително зададените формули изберете Tools&gt;&gt;Protection&gt;&gt;Unprotect Sheet </t>
  </si>
  <si>
    <t>Така ще можете да редактирате и формулите.</t>
  </si>
  <si>
    <t>А. Дълготрайни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</si>
  <si>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</si>
  <si>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</si>
  <si>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</si>
  <si>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</si>
  <si>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</si>
  <si>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8. Разходи за придобиване на ДМА</t>
  </si>
  <si>
    <t>0015</t>
  </si>
  <si>
    <t>0016</t>
  </si>
  <si>
    <t>0017</t>
  </si>
  <si>
    <t>0018</t>
  </si>
  <si>
    <t>1. Права върху собственост</t>
  </si>
  <si>
    <t>2. Програмни продукти</t>
  </si>
  <si>
    <t>3. Продукти от развойна дейност</t>
  </si>
  <si>
    <t>4. Други дълготрайни нематериални активи</t>
  </si>
  <si>
    <t>ІІІ. Дългосрочни финансови активи</t>
  </si>
  <si>
    <t>1. Дялове и участия, в т.ч. във:</t>
  </si>
  <si>
    <t>4. Дългосрочни вземания, в т.ч.:</t>
  </si>
  <si>
    <t>0044</t>
  </si>
  <si>
    <t>0045</t>
  </si>
  <si>
    <t>0046</t>
  </si>
  <si>
    <t xml:space="preserve"> - смесени предприятия</t>
  </si>
  <si>
    <t xml:space="preserve"> - дъщерни предприятия.</t>
  </si>
  <si>
    <t>IV. Търговска репутация</t>
  </si>
  <si>
    <t xml:space="preserve"> - асоциирани предприятия</t>
  </si>
  <si>
    <t>2. Инвестиционни имоти</t>
  </si>
  <si>
    <t xml:space="preserve"> - от свързани предприятия</t>
  </si>
  <si>
    <t xml:space="preserve"> - търговски заеми</t>
  </si>
  <si>
    <t xml:space="preserve"> - други дългосрочни вземания</t>
  </si>
  <si>
    <t>1. Положителна репутация</t>
  </si>
  <si>
    <t>2. Отрицателна репутация</t>
  </si>
  <si>
    <t>0051</t>
  </si>
  <si>
    <t>0052</t>
  </si>
  <si>
    <t>Б. Краткотрайни активи</t>
  </si>
  <si>
    <t>5. Дребни продуктивни животни</t>
  </si>
  <si>
    <t>6. Незавършено производство</t>
  </si>
  <si>
    <t>7. Други материални запаси</t>
  </si>
  <si>
    <t>4. Съдебни и присъдени вземания</t>
  </si>
  <si>
    <t>5. Данъци за възстановяване</t>
  </si>
  <si>
    <t>6. Други краткосрочни вземания</t>
  </si>
  <si>
    <t>0084</t>
  </si>
  <si>
    <t>0085</t>
  </si>
  <si>
    <t>0086</t>
  </si>
  <si>
    <t>ІІІ. Краткосрочни финансови активи</t>
  </si>
  <si>
    <t>1. Финансови активи в свързани предприятия</t>
  </si>
  <si>
    <t>2. Изкупени собствени дългове 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</si>
  <si>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</si>
  <si>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</si>
  <si>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</si>
  <si>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 xml:space="preserve">  - от тях левова равностойност на чуждестранната валута</t>
  </si>
  <si>
    <t>2. Парични средства в безсрочни депозити</t>
  </si>
  <si>
    <t>4. Парични еквиваленти</t>
  </si>
  <si>
    <t>0151</t>
  </si>
  <si>
    <t>0094</t>
  </si>
  <si>
    <t>0095</t>
  </si>
  <si>
    <t>0152</t>
  </si>
  <si>
    <t>0153</t>
  </si>
  <si>
    <t>0154</t>
  </si>
  <si>
    <t>0155</t>
  </si>
  <si>
    <t>0156</t>
  </si>
  <si>
    <t>0157</t>
  </si>
  <si>
    <t>0160</t>
  </si>
  <si>
    <t>B. Условни активи</t>
  </si>
  <si>
    <t>1. Записан капитал</t>
  </si>
  <si>
    <t xml:space="preserve">  - акционерен капитал:</t>
  </si>
  <si>
    <t xml:space="preserve">    - котирани акции на финансови пазари</t>
  </si>
  <si>
    <t xml:space="preserve">    - некотирани акции на финансови пазари</t>
  </si>
  <si>
    <t xml:space="preserve">  - други видове основен капитал</t>
  </si>
  <si>
    <t>2. Невневсен капитал</t>
  </si>
  <si>
    <t>3. Изкупени собствени акции</t>
  </si>
  <si>
    <t>0413</t>
  </si>
  <si>
    <t>0414</t>
  </si>
  <si>
    <t>0415</t>
  </si>
  <si>
    <t>0416</t>
  </si>
  <si>
    <t>0417</t>
  </si>
  <si>
    <t>текуща год.</t>
  </si>
  <si>
    <t>1. Премии от емисии</t>
  </si>
  <si>
    <t>2. Резерв от последващи оценки на активите и пасивите</t>
  </si>
  <si>
    <t>3. Целеви резерви, в т.ч.:</t>
  </si>
  <si>
    <t xml:space="preserve">  - общи резерви</t>
  </si>
  <si>
    <t xml:space="preserve">  - специализирани резерви</t>
  </si>
  <si>
    <t xml:space="preserve">  - други резерви</t>
  </si>
  <si>
    <t>0421</t>
  </si>
  <si>
    <t>0422</t>
  </si>
  <si>
    <t>0423</t>
  </si>
  <si>
    <t>0424</t>
  </si>
  <si>
    <t>0425</t>
  </si>
  <si>
    <t>0426</t>
  </si>
  <si>
    <t>II. Резерви</t>
  </si>
  <si>
    <t>1. Натрупана печалба(загуба) от минали години в т.ч.:</t>
  </si>
  <si>
    <t xml:space="preserve">  - неразпределена печалба</t>
  </si>
  <si>
    <t xml:space="preserve">  - непокрита загуба</t>
  </si>
  <si>
    <t>2. Текуща печалба</t>
  </si>
  <si>
    <t>3. Текуща загуба</t>
  </si>
  <si>
    <t>III. Финансов резултат</t>
  </si>
  <si>
    <t>2. Задължения към финансови предприятия</t>
  </si>
  <si>
    <t xml:space="preserve">   от тях към банки</t>
  </si>
  <si>
    <t>3. Задължения по търговски заеми</t>
  </si>
  <si>
    <t>4. Задължения по облигационни заеми</t>
  </si>
  <si>
    <t>5. Отсрочени данъци</t>
  </si>
  <si>
    <t>6. Други дългосрочни задължения</t>
  </si>
  <si>
    <t>0420</t>
  </si>
  <si>
    <t>0452</t>
  </si>
  <si>
    <t>0453</t>
  </si>
  <si>
    <t>0454</t>
  </si>
  <si>
    <t>0455</t>
  </si>
  <si>
    <t>0450</t>
  </si>
  <si>
    <t>0516</t>
  </si>
  <si>
    <t>0517</t>
  </si>
  <si>
    <t xml:space="preserve">   - от тях към банки</t>
  </si>
  <si>
    <t>ІІ. Приходи за бъдещи периоди и финансирания</t>
  </si>
  <si>
    <t>2. Задължения към финансови предприятия,в.т.ч.:</t>
  </si>
  <si>
    <t>3. Задължения към доставчици и клиенти</t>
  </si>
  <si>
    <t>II. Приходи за бъдещи периоди и финансирания</t>
  </si>
  <si>
    <t>0750</t>
  </si>
  <si>
    <t>Г. Условни пасиви</t>
  </si>
  <si>
    <t>0900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</si>
  <si>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</si>
  <si>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</si>
  <si>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</si>
  <si>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1. Разходи за материали</t>
  </si>
  <si>
    <t>2. Разходи за външни услуги</t>
  </si>
  <si>
    <t>3. Разходи за амортизации</t>
  </si>
  <si>
    <t>4. Разходи за възнаграждения</t>
  </si>
  <si>
    <t>5. Разходи за осигуровки</t>
  </si>
  <si>
    <t>6. Други разходи, в т.ч.:</t>
  </si>
  <si>
    <t xml:space="preserve"> - обезценка на активи</t>
  </si>
  <si>
    <t xml:space="preserve"> - провизии</t>
  </si>
  <si>
    <t>ІІ. Суми с корективен характер</t>
  </si>
  <si>
    <t>1. Балансова стойност на продадените активи (стоки, материали, млади животни и животни за угояване и дълготрайни материални и нематериални активи)</t>
  </si>
  <si>
    <t>2. Разходи за придобиване и ликвидация на дълготрайни активи по стопански начин</t>
  </si>
  <si>
    <t>3. Изменение на запасите от продукция и незавършено производство</t>
  </si>
  <si>
    <t>4. Приплоди и прираст на животни</t>
  </si>
  <si>
    <t>5. Други суми с корективен характер</t>
  </si>
  <si>
    <t>1010</t>
  </si>
  <si>
    <t>1020</t>
  </si>
  <si>
    <t>1030</t>
  </si>
  <si>
    <t>1040</t>
  </si>
  <si>
    <t>1050</t>
  </si>
  <si>
    <t>1000</t>
  </si>
  <si>
    <t>1. Разходи за лихви, в.т.ч.:</t>
  </si>
  <si>
    <t xml:space="preserve"> лихви към свързани предприятия</t>
  </si>
  <si>
    <t>2. Отрицателни разлики от операции с финансови активи и инструменти</t>
  </si>
  <si>
    <t>3. Отрицателни разлики от промяна на валутни курсове</t>
  </si>
  <si>
    <t>4. Други разходи по финансови операции</t>
  </si>
  <si>
    <t>III. Финансови   разходи</t>
  </si>
  <si>
    <t xml:space="preserve">Всичко по група III :   </t>
  </si>
  <si>
    <t>В. Печалба от обичайната дейност</t>
  </si>
  <si>
    <t>Б. Общо разходи за дейността (І+ІІ+ІІІ)</t>
  </si>
  <si>
    <t>1310</t>
  </si>
  <si>
    <t>IV. Извънредни разходи</t>
  </si>
  <si>
    <t>Г. Общо разходи (Б+ІV)</t>
  </si>
  <si>
    <t>Д. Счетоводна печалба</t>
  </si>
  <si>
    <t>1350</t>
  </si>
  <si>
    <t>V. Разходи за данъци</t>
  </si>
  <si>
    <t xml:space="preserve">Общо по група V :   </t>
  </si>
  <si>
    <t>Е. Печалба ( Д + V)</t>
  </si>
  <si>
    <t>РАЗХОДИ ВСИЧКО ( Г+V+E )</t>
  </si>
  <si>
    <t>I. Нетни приходи от продажба на:</t>
  </si>
  <si>
    <t>1. Продукция</t>
  </si>
  <si>
    <t>2. Стоки</t>
  </si>
  <si>
    <t>3. Материали</t>
  </si>
  <si>
    <t>4. Услуги</t>
  </si>
  <si>
    <t xml:space="preserve">  в т.ч. приходи от посредническа дейност</t>
  </si>
  <si>
    <t xml:space="preserve">            - услуги на ишлеме</t>
  </si>
  <si>
    <t>5. Дълготрайни материални и нематериални активи, наеми (с/ка 704)</t>
  </si>
  <si>
    <t xml:space="preserve">  от тях наеми</t>
  </si>
  <si>
    <t>6. Други</t>
  </si>
  <si>
    <t>II. Приходи от финансирания</t>
  </si>
  <si>
    <t xml:space="preserve">  в т.ч. от правителството</t>
  </si>
  <si>
    <t>1551</t>
  </si>
  <si>
    <t>1552</t>
  </si>
  <si>
    <t>1553</t>
  </si>
  <si>
    <t>1554</t>
  </si>
  <si>
    <t>1560</t>
  </si>
  <si>
    <t>1561</t>
  </si>
  <si>
    <t>1562</t>
  </si>
  <si>
    <t>1555</t>
  </si>
  <si>
    <t>1556</t>
  </si>
  <si>
    <t>1. Приходи от лихви</t>
  </si>
  <si>
    <t xml:space="preserve">  в т.ч. от свързани предприятия</t>
  </si>
  <si>
    <t>2. Приходи от участия</t>
  </si>
  <si>
    <t xml:space="preserve">  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</si>
  <si>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</si>
  <si>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курсове.</t>
  </si>
  <si>
    <t>5. Други приходи от финансови операции</t>
  </si>
  <si>
    <t>III. Финансови приходи</t>
  </si>
  <si>
    <t>1745</t>
  </si>
  <si>
    <t>В. Загуба от обичайната дейност</t>
  </si>
  <si>
    <t>Б. Общо приходи от дейността (I+II+III)</t>
  </si>
  <si>
    <t>IV.Извънредни приходи</t>
  </si>
  <si>
    <t>Г. Общо приходи ( Б + IV )</t>
  </si>
  <si>
    <t>Д. Счетоводна загуба</t>
  </si>
  <si>
    <t>Е. Загуба ( Д + V )</t>
  </si>
  <si>
    <t>1810</t>
  </si>
  <si>
    <t>ПРИХОДИ ВСИЧКО  (Г + Е)</t>
  </si>
  <si>
    <t>постъпления</t>
  </si>
  <si>
    <t>плащания</t>
  </si>
  <si>
    <t>нетен поток</t>
  </si>
  <si>
    <t>Текущ период /хил. лв./</t>
  </si>
  <si>
    <t>Предходен период /хил. лв./</t>
  </si>
  <si>
    <t>А. Парични потоци от основна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</si>
  <si>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</si>
  <si>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</si>
  <si>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</si>
  <si>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</si>
  <si>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</si>
  <si>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</si>
  <si>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</si>
  <si>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</si>
  <si>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2201</t>
  </si>
  <si>
    <t>2202</t>
  </si>
  <si>
    <t>2203</t>
  </si>
  <si>
    <t>2204</t>
  </si>
  <si>
    <t>2205</t>
  </si>
  <si>
    <t>2206</t>
  </si>
  <si>
    <t>2207</t>
  </si>
  <si>
    <t>2208</t>
  </si>
  <si>
    <t>2301</t>
  </si>
  <si>
    <t>2302</t>
  </si>
  <si>
    <t>2303</t>
  </si>
  <si>
    <t>2304</t>
  </si>
  <si>
    <t>2305</t>
  </si>
  <si>
    <t>2306</t>
  </si>
  <si>
    <t>Всичко парични потоци от основна дейност (А)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</si>
  <si>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</si>
  <si>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</si>
  <si>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</si>
  <si>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</si>
  <si>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</si>
  <si>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</si>
  <si>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2300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</si>
  <si>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</si>
  <si>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</si>
  <si>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</si>
  <si>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</si>
  <si>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</si>
  <si>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</si>
  <si>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</si>
  <si>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2405</t>
  </si>
  <si>
    <t>2406</t>
  </si>
  <si>
    <t>2407</t>
  </si>
  <si>
    <t>Всичко парични потоци от финансова дейност (В)</t>
  </si>
  <si>
    <t>Г.  Изменения на паричните средства през периода (А+Б+В)</t>
  </si>
  <si>
    <t>Д. Парични средства в началото на периода</t>
  </si>
  <si>
    <t>2500</t>
  </si>
  <si>
    <t>Е.Парични средства в края на периода</t>
  </si>
  <si>
    <t>Б. Парични потоци от инвестиционна дейност</t>
  </si>
  <si>
    <t>В. Парични потоци от финансова дейност</t>
  </si>
  <si>
    <t>Финансов резултат</t>
  </si>
  <si>
    <t>общи</t>
  </si>
  <si>
    <t>специализирани</t>
  </si>
  <si>
    <t>други</t>
  </si>
  <si>
    <t>Целеви резерви</t>
  </si>
  <si>
    <t>Резерв от посл. оценки на активи и пасиви</t>
  </si>
  <si>
    <t>Резерви</t>
  </si>
  <si>
    <t>Салдо в началото на отчетния период</t>
  </si>
  <si>
    <t>1. Изменения за сметка на собствениците,в т.ч.</t>
  </si>
  <si>
    <t>2. Финансов резултат за текущия период</t>
  </si>
  <si>
    <t>3. Разпределения на печалба:</t>
  </si>
  <si>
    <t>4. Покриване на загуба през годината</t>
  </si>
  <si>
    <t>5. Последващи оценки на ДМА,в т.ч.</t>
  </si>
  <si>
    <t xml:space="preserve">    увеличение</t>
  </si>
  <si>
    <t xml:space="preserve">    намаление</t>
  </si>
  <si>
    <t xml:space="preserve">    в т.ч. за дивиденти</t>
  </si>
  <si>
    <t xml:space="preserve">    увеличения</t>
  </si>
  <si>
    <t xml:space="preserve">    намаления</t>
  </si>
  <si>
    <t>6. Последващи оценки на финансови активи и инструменти,в т.ч.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</si>
  <si>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</si>
  <si>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</si>
  <si>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</si>
  <si>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</si>
  <si>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</si>
  <si>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</si>
  <si>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>Попълнен отчет за паричния поток за текуща година (ш.2700&lt;&gt;0, кол 3)</t>
  </si>
  <si>
    <t>Парични средства по Баланс = Налични средства в края на периода (ш.0150=ш.2700, за предходна и текуща година)</t>
  </si>
  <si>
    <t>предх.
год.</t>
  </si>
  <si>
    <t>предх. 
год.</t>
  </si>
  <si>
    <t>Печалба/загуба от ОПР за текуща година е равнена с Текуща печалба/загуба по баланс (тек. година)</t>
  </si>
  <si>
    <t>Печалба/загуба от ОПР за предходна година е равнена с Текуща печалба/загуба по баланс (предх. година)</t>
  </si>
  <si>
    <t>Неразпределена печалба</t>
  </si>
  <si>
    <t>Загуба от минали години</t>
  </si>
  <si>
    <t xml:space="preserve"> - други предприятия</t>
  </si>
  <si>
    <t>3. Други дългосрочни ценни книжа</t>
  </si>
  <si>
    <t>6. Основни стада</t>
  </si>
  <si>
    <t>I. Материални запаси</t>
  </si>
  <si>
    <t>2. Вземания от клиенти и доставчици</t>
  </si>
  <si>
    <t>3. Вземания от предоставени търговски заеми</t>
  </si>
  <si>
    <t>0082</t>
  </si>
  <si>
    <t>I. Основен капитал</t>
  </si>
  <si>
    <t>4. Задължения по търговски заеми</t>
  </si>
  <si>
    <t>5. Задължения към персонала</t>
  </si>
  <si>
    <t>6. Задължения към осигурителни предприятия</t>
  </si>
  <si>
    <t>7. Данъчни задължения</t>
  </si>
  <si>
    <t>8. Други краткосрочни задължения</t>
  </si>
  <si>
    <t>9. Провизии</t>
  </si>
  <si>
    <t>0619</t>
  </si>
  <si>
    <t>7. Други ДМА</t>
  </si>
  <si>
    <t>VI. Активи по отсрочени данъци</t>
  </si>
  <si>
    <t>Общо за група VI</t>
  </si>
  <si>
    <t>0061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</si>
</sst>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#"/>
    <numFmt numFmtId="165" formatCode="dd\.mm\.yyyy"/>
    <numFmt numFmtId="166" formatCode="m/d/yy"/>
    <numFmt numFmtId="167" formatCode="mm/dd/yy"/>
    <numFmt numFmtId="168" formatCode="#,##0\ _л_в;[Red]\_d_a"/>
    <numFmt numFmtId="169" formatCode="[Green]\_d_a;[Red]\_d_a"/>
    <numFmt numFmtId="170" formatCode=";;;@"/>
    <numFmt numFmtId="171" formatCode="#,##0;#,##0;&quot;-&quot;"/>
    <numFmt numFmtId="172" formatCode="#,##0;\-#,##0;&quot;-&quot;"/>
  </numFmts>
  <fonts count="28">
    <font>
      <sz val="12"/>
      <name val="Arial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24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Times New Roman Cyr"/>
      <family val="1"/>
    </font>
    <font>
      <b/>
      <u val="single"/>
      <sz val="24"/>
      <color indexed="18"/>
      <name val="Times New Roman Cyr"/>
      <family val="1"/>
    </font>
    <font>
      <u val="single"/>
      <sz val="9"/>
      <color indexed="12"/>
      <name val="Arial"/>
      <family val="0"/>
    </font>
    <font>
      <u val="single"/>
      <sz val="12"/>
      <name val="Times New Roman Cyr"/>
      <family val="1"/>
    </font>
    <font>
      <u val="single"/>
      <sz val="9"/>
      <color indexed="36"/>
      <name val="Arial"/>
      <family val="0"/>
    </font>
    <font>
      <b/>
      <sz val="18"/>
      <name val="Times New Roman Cyr"/>
      <family val="1"/>
    </font>
    <font>
      <sz val="10"/>
      <color indexed="9"/>
      <name val="Times New Roman Cyr"/>
      <family val="1"/>
    </font>
    <font>
      <i/>
      <sz val="10"/>
      <name val="Times New Roman Cyr"/>
      <family val="1"/>
    </font>
    <font>
      <b/>
      <u val="single"/>
      <sz val="11"/>
      <color indexed="43"/>
      <name val="Arial"/>
      <family val="2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18"/>
      <name val="Times New Roman Cyr"/>
      <family val="1"/>
    </font>
    <font>
      <sz val="8"/>
      <name val="Arial"/>
      <family val="0"/>
    </font>
    <font>
      <b/>
      <u val="single"/>
      <sz val="24"/>
      <color indexed="8"/>
      <name val="Times New Roman Cyr"/>
      <family val="1"/>
    </font>
    <font>
      <sz val="24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b/>
      <u val="single"/>
      <sz val="16"/>
      <color indexed="8"/>
      <name val="Times New Roman Cyr"/>
      <family val="1"/>
    </font>
    <font>
      <sz val="12"/>
      <color indexed="8"/>
      <name val="Times New Roman Cyr"/>
      <family val="1"/>
    </font>
    <font>
      <b/>
      <u val="single"/>
      <sz val="10"/>
      <color indexed="8"/>
      <name val="Times New Roman Cyr"/>
      <family val="1"/>
    </font>
    <font>
      <u val="single"/>
      <sz val="12"/>
      <color indexed="8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47"/>
        <bgColor indexed="9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22" applyFont="1" applyFill="1" applyAlignment="1">
      <alignment horizontal="centerContinuous"/>
      <protection/>
    </xf>
    <xf numFmtId="0" fontId="2" fillId="0" borderId="0" xfId="22" applyFont="1" applyFill="1" applyAlignment="1">
      <alignment horizontal="centerContinuous" wrapText="1"/>
      <protection/>
    </xf>
    <xf numFmtId="0" fontId="3" fillId="0" borderId="0" xfId="22" applyFont="1" applyFill="1" applyBorder="1" applyAlignment="1">
      <alignment horizontal="left" vertical="center" wrapText="1"/>
      <protection/>
    </xf>
    <xf numFmtId="0" fontId="2" fillId="0" borderId="0" xfId="22" applyFont="1" applyFill="1" applyAlignment="1">
      <alignment wrapText="1"/>
      <protection/>
    </xf>
    <xf numFmtId="0" fontId="3" fillId="0" borderId="1" xfId="22" applyFont="1" applyFill="1" applyBorder="1" applyAlignment="1">
      <alignment horizontal="center" wrapText="1"/>
      <protection/>
    </xf>
    <xf numFmtId="0" fontId="3" fillId="0" borderId="0" xfId="22" applyFont="1" applyFill="1" applyAlignment="1">
      <alignment horizontal="center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0" fontId="3" fillId="0" borderId="0" xfId="22" applyFont="1" applyFill="1" applyAlignment="1">
      <alignment horizontal="center" vertical="center"/>
      <protection/>
    </xf>
    <xf numFmtId="0" fontId="3" fillId="0" borderId="1" xfId="22" applyFont="1" applyFill="1" applyBorder="1" applyAlignment="1">
      <alignment horizontal="center"/>
      <protection/>
    </xf>
    <xf numFmtId="0" fontId="3" fillId="0" borderId="0" xfId="22" applyFont="1" applyFill="1" applyAlignment="1">
      <alignment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24" applyFont="1" applyFill="1" applyBorder="1" applyAlignment="1">
      <alignment vertical="center"/>
      <protection/>
    </xf>
    <xf numFmtId="0" fontId="6" fillId="0" borderId="0" xfId="24" applyFont="1" applyFill="1" applyBorder="1" applyAlignment="1">
      <alignment vertical="center" wrapText="1"/>
      <protection/>
    </xf>
    <xf numFmtId="0" fontId="6" fillId="2" borderId="0" xfId="24" applyFont="1" applyFill="1" applyAlignment="1">
      <alignment vertical="center"/>
      <protection/>
    </xf>
    <xf numFmtId="0" fontId="6" fillId="2" borderId="0" xfId="24" applyFont="1" applyFill="1" applyAlignment="1">
      <alignment vertical="center" wrapText="1"/>
      <protection/>
    </xf>
    <xf numFmtId="165" fontId="6" fillId="0" borderId="0" xfId="24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2" borderId="8" xfId="24" applyFont="1" applyFill="1" applyBorder="1" applyAlignment="1">
      <alignment vertical="center"/>
      <protection/>
    </xf>
    <xf numFmtId="0" fontId="6" fillId="2" borderId="0" xfId="24" applyFont="1" applyFill="1" applyBorder="1" applyAlignment="1">
      <alignment vertical="center"/>
      <protection/>
    </xf>
    <xf numFmtId="0" fontId="6" fillId="2" borderId="9" xfId="24" applyFont="1" applyFill="1" applyBorder="1" applyAlignment="1">
      <alignment vertical="center"/>
      <protection/>
    </xf>
    <xf numFmtId="0" fontId="6" fillId="2" borderId="9" xfId="24" applyFont="1" applyFill="1" applyBorder="1" applyAlignment="1">
      <alignment vertical="center" wrapText="1"/>
      <protection/>
    </xf>
    <xf numFmtId="0" fontId="6" fillId="2" borderId="0" xfId="24" applyFont="1" applyFill="1" applyBorder="1" applyAlignment="1">
      <alignment vertical="center" wrapText="1"/>
      <protection/>
    </xf>
    <xf numFmtId="0" fontId="6" fillId="2" borderId="10" xfId="24" applyFont="1" applyFill="1" applyBorder="1" applyAlignment="1">
      <alignment vertical="center"/>
      <protection/>
    </xf>
    <xf numFmtId="0" fontId="6" fillId="2" borderId="11" xfId="24" applyFont="1" applyFill="1" applyBorder="1" applyAlignment="1">
      <alignment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6" fillId="0" borderId="0" xfId="24" applyFont="1" applyFill="1" applyBorder="1" applyAlignment="1" applyProtection="1">
      <alignment vertical="center" wrapText="1"/>
      <protection/>
    </xf>
    <xf numFmtId="0" fontId="7" fillId="3" borderId="12" xfId="24" applyFont="1" applyFill="1" applyBorder="1" applyAlignment="1" applyProtection="1">
      <alignment vertical="top" wrapText="1"/>
      <protection/>
    </xf>
    <xf numFmtId="0" fontId="6" fillId="0" borderId="12" xfId="24" applyFont="1" applyFill="1" applyBorder="1" applyAlignment="1" applyProtection="1">
      <alignment vertical="top" wrapText="1"/>
      <protection/>
    </xf>
    <xf numFmtId="0" fontId="7" fillId="4" borderId="12" xfId="24" applyFont="1" applyFill="1" applyBorder="1" applyAlignment="1" applyProtection="1">
      <alignment vertical="top" wrapText="1"/>
      <protection/>
    </xf>
    <xf numFmtId="0" fontId="7" fillId="3" borderId="13" xfId="24" applyFont="1" applyFill="1" applyBorder="1" applyAlignment="1" applyProtection="1">
      <alignment vertical="top" wrapText="1"/>
      <protection/>
    </xf>
    <xf numFmtId="0" fontId="6" fillId="2" borderId="9" xfId="24" applyFont="1" applyFill="1" applyBorder="1" applyAlignment="1" applyProtection="1">
      <alignment vertical="center" wrapText="1"/>
      <protection/>
    </xf>
    <xf numFmtId="0" fontId="6" fillId="2" borderId="0" xfId="24" applyFont="1" applyFill="1" applyBorder="1" applyAlignment="1" applyProtection="1">
      <alignment vertical="center" wrapText="1"/>
      <protection/>
    </xf>
    <xf numFmtId="0" fontId="6" fillId="2" borderId="0" xfId="24" applyFont="1" applyFill="1" applyAlignment="1" applyProtection="1">
      <alignment vertical="center" wrapText="1"/>
      <protection/>
    </xf>
    <xf numFmtId="0" fontId="6" fillId="0" borderId="1" xfId="24" applyFont="1" applyFill="1" applyBorder="1" applyAlignment="1" applyProtection="1">
      <alignment vertical="top" wrapText="1"/>
      <protection/>
    </xf>
    <xf numFmtId="0" fontId="7" fillId="3" borderId="1" xfId="24" applyFont="1" applyFill="1" applyBorder="1" applyAlignment="1" applyProtection="1">
      <alignment vertical="top" wrapText="1"/>
      <protection/>
    </xf>
    <xf numFmtId="0" fontId="7" fillId="4" borderId="1" xfId="24" applyFont="1" applyFill="1" applyBorder="1" applyAlignment="1" applyProtection="1">
      <alignment vertical="top" wrapText="1"/>
      <protection/>
    </xf>
    <xf numFmtId="0" fontId="7" fillId="3" borderId="14" xfId="24" applyFont="1" applyFill="1" applyBorder="1" applyAlignment="1" applyProtection="1">
      <alignment vertical="top" wrapText="1"/>
      <protection/>
    </xf>
    <xf numFmtId="0" fontId="14" fillId="0" borderId="5" xfId="0" applyFont="1" applyFill="1" applyBorder="1" applyAlignment="1" applyProtection="1">
      <alignment horizontal="left"/>
      <protection/>
    </xf>
    <xf numFmtId="0" fontId="3" fillId="2" borderId="0" xfId="22" applyFont="1" applyFill="1" applyAlignment="1">
      <alignment horizontal="center"/>
      <protection/>
    </xf>
    <xf numFmtId="0" fontId="3" fillId="2" borderId="0" xfId="22" applyFont="1" applyFill="1" applyAlignment="1">
      <alignment horizontal="center" vertical="center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>
      <alignment/>
    </xf>
    <xf numFmtId="0" fontId="2" fillId="0" borderId="1" xfId="22" applyFont="1" applyFill="1" applyBorder="1" applyAlignment="1">
      <alignment vertical="top" wrapText="1"/>
      <protection/>
    </xf>
    <xf numFmtId="0" fontId="7" fillId="3" borderId="1" xfId="24" applyFont="1" applyFill="1" applyBorder="1" applyAlignment="1" applyProtection="1">
      <alignment horizontal="left" vertical="top" wrapText="1"/>
      <protection/>
    </xf>
    <xf numFmtId="0" fontId="7" fillId="4" borderId="15" xfId="24" applyFont="1" applyFill="1" applyBorder="1" applyAlignment="1" applyProtection="1">
      <alignment vertical="top" wrapText="1"/>
      <protection/>
    </xf>
    <xf numFmtId="0" fontId="2" fillId="2" borderId="0" xfId="22" applyFont="1" applyFill="1" applyBorder="1" applyAlignment="1">
      <alignment wrapText="1"/>
      <protection/>
    </xf>
    <xf numFmtId="0" fontId="4" fillId="2" borderId="0" xfId="0" applyFont="1" applyFill="1" applyAlignment="1" applyProtection="1">
      <alignment/>
      <protection/>
    </xf>
    <xf numFmtId="0" fontId="6" fillId="2" borderId="11" xfId="24" applyFont="1" applyFill="1" applyBorder="1" applyAlignment="1" applyProtection="1">
      <alignment vertical="center"/>
      <protection/>
    </xf>
    <xf numFmtId="0" fontId="6" fillId="2" borderId="0" xfId="24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/>
      <protection/>
    </xf>
    <xf numFmtId="0" fontId="6" fillId="2" borderId="10" xfId="24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22" applyFont="1" applyFill="1" applyBorder="1" applyAlignment="1" applyProtection="1">
      <alignment horizontal="left" vertical="center" wrapText="1"/>
      <protection/>
    </xf>
    <xf numFmtId="0" fontId="2" fillId="0" borderId="0" xfId="22" applyFont="1" applyFill="1" applyAlignment="1" applyProtection="1">
      <alignment horizontal="centerContinuous"/>
      <protection/>
    </xf>
    <xf numFmtId="0" fontId="2" fillId="0" borderId="0" xfId="22" applyFont="1" applyFill="1" applyAlignment="1" applyProtection="1">
      <alignment horizontal="right"/>
      <protection/>
    </xf>
    <xf numFmtId="0" fontId="2" fillId="0" borderId="0" xfId="22" applyFont="1" applyFill="1" applyProtection="1">
      <alignment/>
      <protection/>
    </xf>
    <xf numFmtId="0" fontId="6" fillId="2" borderId="8" xfId="24" applyFont="1" applyFill="1" applyBorder="1" applyAlignment="1" applyProtection="1">
      <alignment vertical="center"/>
      <protection/>
    </xf>
    <xf numFmtId="0" fontId="6" fillId="2" borderId="0" xfId="24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wrapText="1"/>
      <protection/>
    </xf>
    <xf numFmtId="0" fontId="3" fillId="0" borderId="0" xfId="21" applyFont="1" applyFill="1" applyBorder="1" applyAlignment="1" applyProtection="1">
      <alignment horizontal="centerContinuous" vertical="center" wrapText="1"/>
      <protection/>
    </xf>
    <xf numFmtId="0" fontId="3" fillId="0" borderId="0" xfId="23" applyFont="1" applyFill="1" applyBorder="1" applyAlignment="1" applyProtection="1">
      <alignment horizontal="centerContinuous"/>
      <protection/>
    </xf>
    <xf numFmtId="0" fontId="3" fillId="2" borderId="0" xfId="23" applyFont="1" applyFill="1" applyBorder="1" applyAlignment="1" applyProtection="1">
      <alignment horizontal="centerContinuous"/>
      <protection/>
    </xf>
    <xf numFmtId="0" fontId="3" fillId="0" borderId="0" xfId="23" applyFont="1" applyFill="1" applyBorder="1" applyAlignment="1" applyProtection="1">
      <alignment/>
      <protection/>
    </xf>
    <xf numFmtId="0" fontId="3" fillId="2" borderId="0" xfId="23" applyFont="1" applyFill="1" applyBorder="1" applyAlignment="1" applyProtection="1">
      <alignment/>
      <protection/>
    </xf>
    <xf numFmtId="0" fontId="3" fillId="0" borderId="1" xfId="21" applyFont="1" applyFill="1" applyBorder="1" applyAlignment="1" applyProtection="1">
      <alignment horizontal="center" vertical="center" wrapText="1"/>
      <protection/>
    </xf>
    <xf numFmtId="0" fontId="3" fillId="0" borderId="0" xfId="23" applyFont="1" applyFill="1" applyBorder="1" applyAlignment="1" applyProtection="1">
      <alignment horizontal="center" vertical="top" wrapText="1"/>
      <protection/>
    </xf>
    <xf numFmtId="0" fontId="3" fillId="2" borderId="0" xfId="23" applyFont="1" applyFill="1" applyBorder="1" applyAlignment="1" applyProtection="1">
      <alignment horizontal="center" vertical="top" wrapText="1"/>
      <protection/>
    </xf>
    <xf numFmtId="0" fontId="3" fillId="2" borderId="0" xfId="2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0" xfId="23" applyFont="1" applyFill="1" applyBorder="1" applyAlignment="1" applyProtection="1">
      <alignment horizontal="center"/>
      <protection/>
    </xf>
    <xf numFmtId="0" fontId="3" fillId="2" borderId="0" xfId="23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/>
    </xf>
    <xf numFmtId="3" fontId="2" fillId="0" borderId="0" xfId="23" applyNumberFormat="1" applyFont="1" applyFill="1" applyBorder="1" applyAlignment="1" applyProtection="1">
      <alignment vertical="center"/>
      <protection/>
    </xf>
    <xf numFmtId="3" fontId="2" fillId="2" borderId="0" xfId="23" applyNumberFormat="1" applyFont="1" applyFill="1" applyBorder="1" applyAlignment="1" applyProtection="1">
      <alignment vertical="center"/>
      <protection/>
    </xf>
    <xf numFmtId="0" fontId="2" fillId="2" borderId="0" xfId="23" applyFont="1" applyFill="1" applyBorder="1" applyProtection="1">
      <alignment/>
      <protection/>
    </xf>
    <xf numFmtId="165" fontId="6" fillId="0" borderId="0" xfId="24" applyNumberFormat="1" applyFont="1" applyFill="1" applyBorder="1" applyAlignment="1" applyProtection="1">
      <alignment horizontal="left" vertical="center" wrapText="1"/>
      <protection/>
    </xf>
    <xf numFmtId="170" fontId="6" fillId="0" borderId="0" xfId="24" applyNumberFormat="1" applyFont="1" applyFill="1" applyBorder="1" applyAlignment="1" applyProtection="1">
      <alignment horizontal="left" vertical="center" wrapText="1"/>
      <protection/>
    </xf>
    <xf numFmtId="0" fontId="6" fillId="0" borderId="0" xfId="24" applyFont="1" applyFill="1" applyBorder="1" applyAlignment="1" applyProtection="1">
      <alignment vertical="center"/>
      <protection/>
    </xf>
    <xf numFmtId="0" fontId="6" fillId="2" borderId="9" xfId="24" applyFont="1" applyFill="1" applyBorder="1" applyAlignment="1" applyProtection="1">
      <alignment vertical="center"/>
      <protection/>
    </xf>
    <xf numFmtId="172" fontId="7" fillId="4" borderId="1" xfId="24" applyNumberFormat="1" applyFont="1" applyFill="1" applyBorder="1" applyAlignment="1" applyProtection="1">
      <alignment vertical="top" wrapText="1"/>
      <protection locked="0"/>
    </xf>
    <xf numFmtId="172" fontId="7" fillId="3" borderId="1" xfId="24" applyNumberFormat="1" applyFont="1" applyFill="1" applyBorder="1" applyAlignment="1" applyProtection="1">
      <alignment vertical="top"/>
      <protection/>
    </xf>
    <xf numFmtId="172" fontId="7" fillId="4" borderId="1" xfId="24" applyNumberFormat="1" applyFont="1" applyFill="1" applyBorder="1" applyAlignment="1" applyProtection="1">
      <alignment vertical="top" wrapText="1"/>
      <protection/>
    </xf>
    <xf numFmtId="0" fontId="15" fillId="0" borderId="1" xfId="22" applyFont="1" applyFill="1" applyBorder="1" applyAlignment="1">
      <alignment vertical="top" wrapText="1"/>
      <protection/>
    </xf>
    <xf numFmtId="172" fontId="6" fillId="0" borderId="1" xfId="24" applyNumberFormat="1" applyFont="1" applyFill="1" applyBorder="1" applyAlignment="1" applyProtection="1">
      <alignment vertical="top"/>
      <protection locked="0"/>
    </xf>
    <xf numFmtId="172" fontId="8" fillId="0" borderId="1" xfId="24" applyNumberFormat="1" applyFont="1" applyFill="1" applyBorder="1" applyAlignment="1" applyProtection="1">
      <alignment vertical="top"/>
      <protection locked="0"/>
    </xf>
    <xf numFmtId="172" fontId="6" fillId="0" borderId="16" xfId="24" applyNumberFormat="1" applyFont="1" applyFill="1" applyBorder="1" applyAlignment="1" applyProtection="1">
      <alignment vertical="top"/>
      <protection locked="0"/>
    </xf>
    <xf numFmtId="172" fontId="7" fillId="4" borderId="15" xfId="24" applyNumberFormat="1" applyFont="1" applyFill="1" applyBorder="1" applyAlignment="1" applyProtection="1">
      <alignment vertical="top" wrapText="1"/>
      <protection/>
    </xf>
    <xf numFmtId="172" fontId="7" fillId="4" borderId="1" xfId="24" applyNumberFormat="1" applyFont="1" applyFill="1" applyBorder="1" applyAlignment="1" applyProtection="1">
      <alignment vertical="top"/>
      <protection/>
    </xf>
    <xf numFmtId="172" fontId="6" fillId="0" borderId="17" xfId="24" applyNumberFormat="1" applyFont="1" applyFill="1" applyBorder="1" applyAlignment="1" applyProtection="1">
      <alignment vertical="top"/>
      <protection locked="0"/>
    </xf>
    <xf numFmtId="172" fontId="7" fillId="3" borderId="17" xfId="24" applyNumberFormat="1" applyFont="1" applyFill="1" applyBorder="1" applyAlignment="1" applyProtection="1">
      <alignment vertical="top"/>
      <protection/>
    </xf>
    <xf numFmtId="0" fontId="3" fillId="0" borderId="17" xfId="22" applyFont="1" applyFill="1" applyBorder="1" applyAlignment="1">
      <alignment horizontal="center" vertical="center" wrapText="1"/>
      <protection/>
    </xf>
    <xf numFmtId="0" fontId="3" fillId="0" borderId="12" xfId="22" applyFont="1" applyFill="1" applyBorder="1" applyAlignment="1">
      <alignment horizontal="center" wrapText="1"/>
      <protection/>
    </xf>
    <xf numFmtId="0" fontId="3" fillId="0" borderId="17" xfId="22" applyFont="1" applyFill="1" applyBorder="1" applyAlignment="1">
      <alignment horizontal="center"/>
      <protection/>
    </xf>
    <xf numFmtId="0" fontId="7" fillId="3" borderId="12" xfId="24" applyFont="1" applyFill="1" applyBorder="1" applyAlignment="1" applyProtection="1">
      <alignment horizontal="left" vertical="top" wrapText="1"/>
      <protection/>
    </xf>
    <xf numFmtId="0" fontId="2" fillId="0" borderId="12" xfId="22" applyFont="1" applyFill="1" applyBorder="1" applyAlignment="1">
      <alignment vertical="top" wrapText="1"/>
      <protection/>
    </xf>
    <xf numFmtId="0" fontId="15" fillId="0" borderId="12" xfId="22" applyFont="1" applyFill="1" applyBorder="1" applyAlignment="1">
      <alignment vertical="top" wrapText="1"/>
      <protection/>
    </xf>
    <xf numFmtId="172" fontId="7" fillId="4" borderId="17" xfId="24" applyNumberFormat="1" applyFont="1" applyFill="1" applyBorder="1" applyAlignment="1" applyProtection="1">
      <alignment vertical="top" wrapText="1"/>
      <protection/>
    </xf>
    <xf numFmtId="172" fontId="7" fillId="4" borderId="17" xfId="24" applyNumberFormat="1" applyFont="1" applyFill="1" applyBorder="1" applyAlignment="1" applyProtection="1">
      <alignment vertical="top" wrapText="1"/>
      <protection locked="0"/>
    </xf>
    <xf numFmtId="0" fontId="7" fillId="4" borderId="13" xfId="24" applyFont="1" applyFill="1" applyBorder="1" applyAlignment="1" applyProtection="1">
      <alignment vertical="top" wrapText="1"/>
      <protection/>
    </xf>
    <xf numFmtId="172" fontId="7" fillId="4" borderId="14" xfId="24" applyNumberFormat="1" applyFont="1" applyFill="1" applyBorder="1" applyAlignment="1" applyProtection="1">
      <alignment vertical="top" wrapText="1"/>
      <protection/>
    </xf>
    <xf numFmtId="0" fontId="7" fillId="4" borderId="14" xfId="24" applyFont="1" applyFill="1" applyBorder="1" applyAlignment="1" applyProtection="1">
      <alignment vertical="top" wrapText="1"/>
      <protection/>
    </xf>
    <xf numFmtId="172" fontId="7" fillId="4" borderId="18" xfId="24" applyNumberFormat="1" applyFont="1" applyFill="1" applyBorder="1" applyAlignment="1" applyProtection="1">
      <alignment vertical="top" wrapText="1"/>
      <protection/>
    </xf>
    <xf numFmtId="0" fontId="3" fillId="0" borderId="12" xfId="21" applyFont="1" applyFill="1" applyBorder="1" applyAlignment="1" applyProtection="1">
      <alignment horizontal="center" vertical="center" wrapText="1"/>
      <protection/>
    </xf>
    <xf numFmtId="0" fontId="3" fillId="0" borderId="17" xfId="21" applyFont="1" applyFill="1" applyBorder="1" applyAlignment="1" applyProtection="1">
      <alignment horizontal="center" vertical="center" wrapText="1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3" fillId="0" borderId="0" xfId="23" applyFont="1" applyFill="1" applyProtection="1">
      <alignment/>
      <protection/>
    </xf>
    <xf numFmtId="0" fontId="3" fillId="0" borderId="0" xfId="23" applyFont="1" applyFill="1" applyAlignment="1" applyProtection="1">
      <alignment horizontal="right" vertical="top"/>
      <protection/>
    </xf>
    <xf numFmtId="0" fontId="3" fillId="0" borderId="0" xfId="23" applyFont="1" applyFill="1" applyAlignment="1" applyProtection="1">
      <alignment vertical="top"/>
      <protection/>
    </xf>
    <xf numFmtId="0" fontId="3" fillId="2" borderId="0" xfId="23" applyFont="1" applyFill="1" applyProtection="1">
      <alignment/>
      <protection/>
    </xf>
    <xf numFmtId="0" fontId="3" fillId="0" borderId="0" xfId="23" applyFont="1" applyFill="1" applyAlignment="1" applyProtection="1">
      <alignment horizontal="center"/>
      <protection/>
    </xf>
    <xf numFmtId="0" fontId="3" fillId="2" borderId="0" xfId="23" applyFont="1" applyFill="1" applyAlignment="1" applyProtection="1">
      <alignment horizontal="center"/>
      <protection/>
    </xf>
    <xf numFmtId="0" fontId="3" fillId="0" borderId="19" xfId="23" applyFont="1" applyFill="1" applyBorder="1" applyAlignment="1" applyProtection="1">
      <alignment horizontal="center" vertical="center" wrapText="1"/>
      <protection/>
    </xf>
    <xf numFmtId="0" fontId="3" fillId="0" borderId="1" xfId="23" applyFont="1" applyFill="1" applyBorder="1" applyAlignment="1" applyProtection="1">
      <alignment horizontal="center"/>
      <protection/>
    </xf>
    <xf numFmtId="0" fontId="2" fillId="0" borderId="0" xfId="23" applyFont="1" applyFill="1" applyProtection="1">
      <alignment/>
      <protection/>
    </xf>
    <xf numFmtId="0" fontId="2" fillId="2" borderId="0" xfId="23" applyFont="1" applyFill="1" applyProtection="1">
      <alignment/>
      <protection/>
    </xf>
    <xf numFmtId="0" fontId="2" fillId="2" borderId="0" xfId="23" applyFont="1" applyFill="1" applyBorder="1" applyAlignment="1" applyProtection="1">
      <alignment vertical="center"/>
      <protection/>
    </xf>
    <xf numFmtId="0" fontId="2" fillId="2" borderId="0" xfId="23" applyFont="1" applyFill="1" applyBorder="1" applyAlignment="1" applyProtection="1">
      <alignment vertical="center" wrapText="1"/>
      <protection/>
    </xf>
    <xf numFmtId="0" fontId="3" fillId="0" borderId="12" xfId="23" applyFont="1" applyFill="1" applyBorder="1" applyAlignment="1" applyProtection="1">
      <alignment horizontal="center"/>
      <protection/>
    </xf>
    <xf numFmtId="0" fontId="2" fillId="0" borderId="12" xfId="23" applyFont="1" applyFill="1" applyBorder="1" applyAlignment="1" applyProtection="1">
      <alignment vertical="top" wrapText="1"/>
      <protection/>
    </xf>
    <xf numFmtId="0" fontId="7" fillId="3" borderId="20" xfId="24" applyFont="1" applyFill="1" applyBorder="1" applyAlignment="1" applyProtection="1">
      <alignment horizontal="left" vertical="top" wrapText="1"/>
      <protection/>
    </xf>
    <xf numFmtId="0" fontId="7" fillId="4" borderId="12" xfId="24" applyFont="1" applyFill="1" applyBorder="1" applyAlignment="1" applyProtection="1">
      <alignment horizontal="left" vertical="top" wrapText="1"/>
      <protection/>
    </xf>
    <xf numFmtId="0" fontId="15" fillId="0" borderId="0" xfId="22" applyFont="1" applyFill="1" applyAlignment="1">
      <alignment horizontal="right"/>
      <protection/>
    </xf>
    <xf numFmtId="0" fontId="15" fillId="0" borderId="0" xfId="22" applyFont="1" applyFill="1" applyAlignment="1" applyProtection="1">
      <alignment horizontal="right"/>
      <protection/>
    </xf>
    <xf numFmtId="0" fontId="6" fillId="2" borderId="0" xfId="24" applyFont="1" applyFill="1" applyAlignment="1">
      <alignment vertical="top"/>
      <protection/>
    </xf>
    <xf numFmtId="0" fontId="6" fillId="2" borderId="11" xfId="24" applyFont="1" applyFill="1" applyBorder="1" applyAlignment="1">
      <alignment vertical="top"/>
      <protection/>
    </xf>
    <xf numFmtId="0" fontId="6" fillId="2" borderId="11" xfId="24" applyFont="1" applyFill="1" applyBorder="1" applyAlignment="1" applyProtection="1">
      <alignment vertical="top" wrapText="1"/>
      <protection/>
    </xf>
    <xf numFmtId="0" fontId="6" fillId="2" borderId="11" xfId="24" applyFont="1" applyFill="1" applyBorder="1" applyAlignment="1">
      <alignment vertical="top" wrapText="1"/>
      <protection/>
    </xf>
    <xf numFmtId="0" fontId="6" fillId="2" borderId="10" xfId="24" applyFont="1" applyFill="1" applyBorder="1" applyAlignment="1">
      <alignment vertical="top"/>
      <protection/>
    </xf>
    <xf numFmtId="0" fontId="6" fillId="0" borderId="0" xfId="24" applyFont="1" applyFill="1" applyBorder="1" applyAlignment="1">
      <alignment vertical="top"/>
      <protection/>
    </xf>
    <xf numFmtId="0" fontId="6" fillId="0" borderId="0" xfId="24" applyFont="1" applyFill="1" applyBorder="1" applyAlignment="1" applyProtection="1">
      <alignment vertical="top" wrapText="1"/>
      <protection/>
    </xf>
    <xf numFmtId="0" fontId="6" fillId="0" borderId="0" xfId="24" applyFont="1" applyFill="1" applyBorder="1" applyAlignment="1">
      <alignment vertical="top" wrapText="1"/>
      <protection/>
    </xf>
    <xf numFmtId="0" fontId="8" fillId="0" borderId="0" xfId="24" applyFont="1" applyFill="1" applyBorder="1" applyAlignment="1">
      <alignment horizontal="right" vertical="top"/>
      <protection/>
    </xf>
    <xf numFmtId="0" fontId="6" fillId="2" borderId="8" xfId="24" applyFont="1" applyFill="1" applyBorder="1" applyAlignment="1">
      <alignment vertical="top"/>
      <protection/>
    </xf>
    <xf numFmtId="0" fontId="6" fillId="0" borderId="0" xfId="24" applyFont="1" applyFill="1" applyBorder="1" applyAlignment="1" applyProtection="1">
      <alignment horizontal="centerContinuous" vertical="top" wrapText="1"/>
      <protection/>
    </xf>
    <xf numFmtId="0" fontId="6" fillId="0" borderId="0" xfId="24" applyFont="1" applyFill="1" applyBorder="1" applyAlignment="1">
      <alignment horizontal="centerContinuous" vertical="top" wrapText="1"/>
      <protection/>
    </xf>
    <xf numFmtId="0" fontId="6" fillId="0" borderId="0" xfId="24" applyFont="1" applyFill="1" applyBorder="1" applyAlignment="1">
      <alignment horizontal="centerContinuous" vertical="top"/>
      <protection/>
    </xf>
    <xf numFmtId="0" fontId="7" fillId="2" borderId="10" xfId="24" applyFont="1" applyFill="1" applyBorder="1" applyAlignment="1">
      <alignment vertical="top"/>
      <protection/>
    </xf>
    <xf numFmtId="0" fontId="7" fillId="0" borderId="0" xfId="24" applyFont="1" applyFill="1" applyBorder="1" applyAlignment="1">
      <alignment vertical="top"/>
      <protection/>
    </xf>
    <xf numFmtId="0" fontId="7" fillId="2" borderId="0" xfId="24" applyFont="1" applyFill="1" applyAlignment="1">
      <alignment vertical="top"/>
      <protection/>
    </xf>
    <xf numFmtId="0" fontId="7" fillId="2" borderId="10" xfId="24" applyFont="1" applyFill="1" applyBorder="1" applyAlignment="1">
      <alignment horizontal="center" vertical="top"/>
      <protection/>
    </xf>
    <xf numFmtId="0" fontId="7" fillId="0" borderId="0" xfId="24" applyFont="1" applyFill="1" applyBorder="1" applyAlignment="1">
      <alignment horizontal="center" vertical="top"/>
      <protection/>
    </xf>
    <xf numFmtId="0" fontId="7" fillId="0" borderId="21" xfId="24" applyFont="1" applyFill="1" applyBorder="1" applyAlignment="1">
      <alignment horizontal="center" vertical="top" wrapText="1"/>
      <protection/>
    </xf>
    <xf numFmtId="0" fontId="7" fillId="2" borderId="0" xfId="24" applyFont="1" applyFill="1" applyAlignment="1">
      <alignment horizontal="center" vertical="top"/>
      <protection/>
    </xf>
    <xf numFmtId="0" fontId="7" fillId="0" borderId="1" xfId="24" applyFont="1" applyFill="1" applyBorder="1" applyAlignment="1">
      <alignment horizontal="center" vertical="top" wrapText="1"/>
      <protection/>
    </xf>
    <xf numFmtId="0" fontId="7" fillId="0" borderId="12" xfId="24" applyFont="1" applyFill="1" applyBorder="1" applyAlignment="1" applyProtection="1">
      <alignment horizontal="center" vertical="top"/>
      <protection/>
    </xf>
    <xf numFmtId="0" fontId="7" fillId="0" borderId="1" xfId="24" applyFont="1" applyFill="1" applyBorder="1" applyAlignment="1">
      <alignment horizontal="center" vertical="top"/>
      <protection/>
    </xf>
    <xf numFmtId="0" fontId="7" fillId="0" borderId="1" xfId="24" applyFont="1" applyFill="1" applyBorder="1" applyAlignment="1" applyProtection="1">
      <alignment horizontal="center" vertical="top" wrapText="1"/>
      <protection/>
    </xf>
    <xf numFmtId="0" fontId="7" fillId="0" borderId="17" xfId="24" applyFont="1" applyFill="1" applyBorder="1" applyAlignment="1">
      <alignment horizontal="center" vertical="top"/>
      <protection/>
    </xf>
    <xf numFmtId="0" fontId="6" fillId="0" borderId="0" xfId="24" applyFont="1" applyFill="1" applyBorder="1" applyAlignment="1" applyProtection="1">
      <alignment horizontal="centerContinuous" vertical="top"/>
      <protection locked="0"/>
    </xf>
    <xf numFmtId="170" fontId="6" fillId="0" borderId="0" xfId="24" applyNumberFormat="1" applyFont="1" applyFill="1" applyBorder="1" applyAlignment="1">
      <alignment horizontal="left" vertical="top"/>
      <protection/>
    </xf>
    <xf numFmtId="0" fontId="6" fillId="2" borderId="9" xfId="24" applyFont="1" applyFill="1" applyBorder="1" applyAlignment="1">
      <alignment vertical="top"/>
      <protection/>
    </xf>
    <xf numFmtId="0" fontId="6" fillId="2" borderId="9" xfId="24" applyFont="1" applyFill="1" applyBorder="1" applyAlignment="1" applyProtection="1">
      <alignment vertical="top" wrapText="1"/>
      <protection/>
    </xf>
    <xf numFmtId="0" fontId="6" fillId="2" borderId="9" xfId="24" applyFont="1" applyFill="1" applyBorder="1" applyAlignment="1">
      <alignment vertical="top" wrapText="1"/>
      <protection/>
    </xf>
    <xf numFmtId="0" fontId="6" fillId="2" borderId="0" xfId="24" applyFont="1" applyFill="1" applyBorder="1" applyAlignment="1">
      <alignment vertical="top"/>
      <protection/>
    </xf>
    <xf numFmtId="0" fontId="6" fillId="2" borderId="0" xfId="24" applyFont="1" applyFill="1" applyBorder="1" applyAlignment="1" applyProtection="1">
      <alignment vertical="top" wrapText="1"/>
      <protection/>
    </xf>
    <xf numFmtId="0" fontId="6" fillId="2" borderId="0" xfId="24" applyFont="1" applyFill="1" applyBorder="1" applyAlignment="1">
      <alignment vertical="top" wrapText="1"/>
      <protection/>
    </xf>
    <xf numFmtId="0" fontId="6" fillId="2" borderId="0" xfId="24" applyFont="1" applyFill="1" applyAlignment="1" applyProtection="1">
      <alignment vertical="top" wrapText="1"/>
      <protection/>
    </xf>
    <xf numFmtId="0" fontId="6" fillId="2" borderId="0" xfId="24" applyFont="1" applyFill="1" applyAlignment="1">
      <alignment vertical="top" wrapText="1"/>
      <protection/>
    </xf>
    <xf numFmtId="49" fontId="7" fillId="0" borderId="22" xfId="24" applyNumberFormat="1" applyFont="1" applyFill="1" applyBorder="1" applyAlignment="1" applyProtection="1">
      <alignment horizontal="center" vertical="top"/>
      <protection/>
    </xf>
    <xf numFmtId="172" fontId="6" fillId="0" borderId="22" xfId="24" applyNumberFormat="1" applyFont="1" applyFill="1" applyBorder="1" applyAlignment="1" applyProtection="1">
      <alignment vertical="top" wrapText="1"/>
      <protection locked="0"/>
    </xf>
    <xf numFmtId="172" fontId="7" fillId="3" borderId="22" xfId="24" applyNumberFormat="1" applyFont="1" applyFill="1" applyBorder="1" applyAlignment="1" applyProtection="1">
      <alignment vertical="top"/>
      <protection/>
    </xf>
    <xf numFmtId="49" fontId="7" fillId="0" borderId="1" xfId="24" applyNumberFormat="1" applyFont="1" applyFill="1" applyBorder="1" applyAlignment="1" applyProtection="1">
      <alignment horizontal="center" vertical="top" wrapText="1"/>
      <protection/>
    </xf>
    <xf numFmtId="49" fontId="7" fillId="3" borderId="1" xfId="24" applyNumberFormat="1" applyFont="1" applyFill="1" applyBorder="1" applyAlignment="1" applyProtection="1">
      <alignment horizontal="center" vertical="top" wrapText="1"/>
      <protection/>
    </xf>
    <xf numFmtId="49" fontId="6" fillId="0" borderId="1" xfId="24" applyNumberFormat="1" applyFont="1" applyFill="1" applyBorder="1" applyAlignment="1" applyProtection="1">
      <alignment horizontal="center" vertical="top" wrapText="1"/>
      <protection/>
    </xf>
    <xf numFmtId="49" fontId="7" fillId="4" borderId="1" xfId="24" applyNumberFormat="1" applyFont="1" applyFill="1" applyBorder="1" applyAlignment="1" applyProtection="1">
      <alignment horizontal="center" vertical="top" wrapText="1"/>
      <protection/>
    </xf>
    <xf numFmtId="0" fontId="7" fillId="5" borderId="1" xfId="24" applyFont="1" applyFill="1" applyBorder="1" applyAlignment="1" applyProtection="1">
      <alignment vertical="top" wrapText="1"/>
      <protection/>
    </xf>
    <xf numFmtId="49" fontId="7" fillId="5" borderId="1" xfId="24" applyNumberFormat="1" applyFont="1" applyFill="1" applyBorder="1" applyAlignment="1" applyProtection="1">
      <alignment horizontal="center" vertical="top" wrapText="1"/>
      <protection/>
    </xf>
    <xf numFmtId="172" fontId="3" fillId="5" borderId="22" xfId="24" applyNumberFormat="1" applyFont="1" applyFill="1" applyBorder="1" applyAlignment="1" applyProtection="1">
      <alignment vertical="top" wrapText="1"/>
      <protection/>
    </xf>
    <xf numFmtId="172" fontId="3" fillId="5" borderId="1" xfId="24" applyNumberFormat="1" applyFont="1" applyFill="1" applyBorder="1" applyAlignment="1" applyProtection="1">
      <alignment vertical="top" wrapText="1"/>
      <protection/>
    </xf>
    <xf numFmtId="172" fontId="7" fillId="0" borderId="22" xfId="24" applyNumberFormat="1" applyFont="1" applyFill="1" applyBorder="1" applyAlignment="1" applyProtection="1">
      <alignment vertical="top" wrapText="1"/>
      <protection locked="0"/>
    </xf>
    <xf numFmtId="49" fontId="7" fillId="6" borderId="1" xfId="24" applyNumberFormat="1" applyFont="1" applyFill="1" applyBorder="1" applyAlignment="1" applyProtection="1">
      <alignment horizontal="center" vertical="top" wrapText="1"/>
      <protection/>
    </xf>
    <xf numFmtId="0" fontId="7" fillId="6" borderId="23" xfId="24" applyFont="1" applyFill="1" applyBorder="1" applyAlignment="1" applyProtection="1">
      <alignment horizontal="left" vertical="top" wrapText="1"/>
      <protection/>
    </xf>
    <xf numFmtId="0" fontId="7" fillId="6" borderId="22" xfId="24" applyFont="1" applyFill="1" applyBorder="1" applyAlignment="1" applyProtection="1">
      <alignment horizontal="left" vertical="top" wrapText="1"/>
      <protection/>
    </xf>
    <xf numFmtId="172" fontId="7" fillId="0" borderId="24" xfId="24" applyNumberFormat="1" applyFont="1" applyFill="1" applyBorder="1" applyAlignment="1" applyProtection="1">
      <alignment vertical="top"/>
      <protection locked="0"/>
    </xf>
    <xf numFmtId="172" fontId="7" fillId="0" borderId="14" xfId="24" applyNumberFormat="1" applyFont="1" applyFill="1" applyBorder="1" applyAlignment="1" applyProtection="1">
      <alignment vertical="top"/>
      <protection locked="0"/>
    </xf>
    <xf numFmtId="0" fontId="7" fillId="0" borderId="22" xfId="24" applyFont="1" applyFill="1" applyBorder="1" applyAlignment="1">
      <alignment horizontal="center" vertical="top"/>
      <protection/>
    </xf>
    <xf numFmtId="172" fontId="6" fillId="0" borderId="22" xfId="24" applyNumberFormat="1" applyFont="1" applyFill="1" applyBorder="1" applyAlignment="1" applyProtection="1">
      <alignment vertical="top"/>
      <protection locked="0"/>
    </xf>
    <xf numFmtId="49" fontId="7" fillId="6" borderId="23" xfId="24" applyNumberFormat="1" applyFont="1" applyFill="1" applyBorder="1" applyAlignment="1" applyProtection="1">
      <alignment horizontal="left" vertical="top" wrapText="1"/>
      <protection/>
    </xf>
    <xf numFmtId="49" fontId="7" fillId="3" borderId="14" xfId="24" applyNumberFormat="1" applyFont="1" applyFill="1" applyBorder="1" applyAlignment="1" applyProtection="1">
      <alignment horizontal="center" vertical="top" wrapText="1"/>
      <protection/>
    </xf>
    <xf numFmtId="172" fontId="3" fillId="0" borderId="22" xfId="24" applyNumberFormat="1" applyFont="1" applyFill="1" applyBorder="1" applyAlignment="1" applyProtection="1">
      <alignment vertical="top" wrapText="1"/>
      <protection locked="0"/>
    </xf>
    <xf numFmtId="172" fontId="3" fillId="0" borderId="17" xfId="24" applyNumberFormat="1" applyFont="1" applyFill="1" applyBorder="1" applyAlignment="1" applyProtection="1">
      <alignment vertical="top" wrapText="1"/>
      <protection locked="0"/>
    </xf>
    <xf numFmtId="0" fontId="7" fillId="6" borderId="25" xfId="24" applyFont="1" applyFill="1" applyBorder="1" applyAlignment="1" applyProtection="1">
      <alignment horizontal="left" vertical="top" wrapText="1"/>
      <protection/>
    </xf>
    <xf numFmtId="0" fontId="7" fillId="5" borderId="12" xfId="24" applyFont="1" applyFill="1" applyBorder="1" applyAlignment="1" applyProtection="1">
      <alignment vertical="top" wrapText="1"/>
      <protection/>
    </xf>
    <xf numFmtId="172" fontId="3" fillId="5" borderId="17" xfId="24" applyNumberFormat="1" applyFont="1" applyFill="1" applyBorder="1" applyAlignment="1" applyProtection="1">
      <alignment vertical="top" wrapText="1"/>
      <protection/>
    </xf>
    <xf numFmtId="0" fontId="7" fillId="5" borderId="12" xfId="24" applyFont="1" applyFill="1" applyBorder="1" applyAlignment="1" applyProtection="1">
      <alignment horizontal="left" vertical="top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7" borderId="0" xfId="0" applyFont="1" applyFill="1" applyAlignment="1">
      <alignment/>
    </xf>
    <xf numFmtId="0" fontId="2" fillId="0" borderId="0" xfId="22" applyFont="1" applyFill="1" applyAlignment="1">
      <alignment/>
      <protection/>
    </xf>
    <xf numFmtId="0" fontId="2" fillId="2" borderId="0" xfId="22" applyFont="1" applyFill="1" applyAlignment="1">
      <alignment/>
      <protection/>
    </xf>
    <xf numFmtId="0" fontId="3" fillId="0" borderId="0" xfId="22" applyFont="1" applyFill="1" applyBorder="1" applyAlignment="1">
      <alignment/>
      <protection/>
    </xf>
    <xf numFmtId="0" fontId="4" fillId="0" borderId="0" xfId="22" applyFont="1" applyFill="1" applyAlignment="1">
      <alignment/>
      <protection/>
    </xf>
    <xf numFmtId="0" fontId="2" fillId="0" borderId="0" xfId="22" applyFont="1" applyFill="1" applyAlignment="1" applyProtection="1">
      <alignment/>
      <protection locked="0"/>
    </xf>
    <xf numFmtId="0" fontId="2" fillId="2" borderId="0" xfId="22" applyFont="1" applyFill="1" applyBorder="1" applyAlignment="1">
      <alignment/>
      <protection/>
    </xf>
    <xf numFmtId="49" fontId="6" fillId="2" borderId="11" xfId="24" applyNumberFormat="1" applyFont="1" applyFill="1" applyBorder="1" applyAlignment="1">
      <alignment vertical="center"/>
      <protection/>
    </xf>
    <xf numFmtId="49" fontId="2" fillId="0" borderId="0" xfId="22" applyNumberFormat="1" applyFont="1" applyFill="1" applyAlignment="1">
      <alignment horizontal="centerContinuous" wrapText="1"/>
      <protection/>
    </xf>
    <xf numFmtId="49" fontId="2" fillId="0" borderId="0" xfId="22" applyNumberFormat="1" applyFont="1" applyFill="1" applyAlignment="1">
      <alignment wrapText="1"/>
      <protection/>
    </xf>
    <xf numFmtId="49" fontId="3" fillId="0" borderId="1" xfId="22" applyNumberFormat="1" applyFont="1" applyFill="1" applyBorder="1" applyAlignment="1">
      <alignment horizontal="center" wrapText="1"/>
      <protection/>
    </xf>
    <xf numFmtId="49" fontId="3" fillId="0" borderId="0" xfId="22" applyNumberFormat="1" applyFont="1" applyFill="1" applyAlignment="1">
      <alignment wrapText="1"/>
      <protection/>
    </xf>
    <xf numFmtId="49" fontId="2" fillId="0" borderId="0" xfId="22" applyNumberFormat="1" applyFont="1" applyFill="1" applyAlignment="1" applyProtection="1">
      <alignment wrapText="1"/>
      <protection locked="0"/>
    </xf>
    <xf numFmtId="49" fontId="6" fillId="0" borderId="0" xfId="24" applyNumberFormat="1" applyFont="1" applyFill="1" applyBorder="1" applyAlignment="1">
      <alignment vertical="center"/>
      <protection/>
    </xf>
    <xf numFmtId="49" fontId="6" fillId="2" borderId="9" xfId="24" applyNumberFormat="1" applyFont="1" applyFill="1" applyBorder="1" applyAlignment="1">
      <alignment vertical="center"/>
      <protection/>
    </xf>
    <xf numFmtId="49" fontId="6" fillId="2" borderId="0" xfId="24" applyNumberFormat="1" applyFont="1" applyFill="1" applyBorder="1" applyAlignment="1">
      <alignment vertical="center"/>
      <protection/>
    </xf>
    <xf numFmtId="49" fontId="6" fillId="2" borderId="0" xfId="24" applyNumberFormat="1" applyFont="1" applyFill="1" applyAlignment="1">
      <alignment vertical="center"/>
      <protection/>
    </xf>
    <xf numFmtId="49" fontId="2" fillId="2" borderId="0" xfId="22" applyNumberFormat="1" applyFont="1" applyFill="1" applyBorder="1" applyAlignment="1">
      <alignment wrapText="1"/>
      <protection/>
    </xf>
    <xf numFmtId="49" fontId="4" fillId="2" borderId="0" xfId="0" applyNumberFormat="1" applyFont="1" applyFill="1" applyBorder="1" applyAlignment="1">
      <alignment/>
    </xf>
    <xf numFmtId="49" fontId="3" fillId="0" borderId="0" xfId="22" applyNumberFormat="1" applyFont="1" applyFill="1" applyBorder="1" applyAlignment="1">
      <alignment horizontal="left" vertical="center" wrapText="1"/>
      <protection/>
    </xf>
    <xf numFmtId="49" fontId="3" fillId="0" borderId="22" xfId="22" applyNumberFormat="1" applyFont="1" applyFill="1" applyBorder="1" applyAlignment="1">
      <alignment horizontal="center" wrapText="1"/>
      <protection/>
    </xf>
    <xf numFmtId="49" fontId="8" fillId="0" borderId="0" xfId="24" applyNumberFormat="1" applyFont="1" applyFill="1" applyBorder="1" applyAlignment="1" applyProtection="1">
      <alignment vertical="center"/>
      <protection/>
    </xf>
    <xf numFmtId="49" fontId="8" fillId="0" borderId="0" xfId="24" applyNumberFormat="1" applyFont="1" applyFill="1" applyBorder="1" applyAlignment="1" applyProtection="1">
      <alignment vertical="center" wrapText="1"/>
      <protection/>
    </xf>
    <xf numFmtId="49" fontId="6" fillId="0" borderId="0" xfId="24" applyNumberFormat="1" applyFont="1" applyFill="1" applyBorder="1" applyAlignment="1" applyProtection="1">
      <alignment vertical="center" wrapText="1"/>
      <protection/>
    </xf>
    <xf numFmtId="49" fontId="6" fillId="2" borderId="9" xfId="24" applyNumberFormat="1" applyFont="1" applyFill="1" applyBorder="1" applyAlignment="1" applyProtection="1">
      <alignment vertical="center" wrapText="1"/>
      <protection/>
    </xf>
    <xf numFmtId="49" fontId="6" fillId="2" borderId="0" xfId="24" applyNumberFormat="1" applyFont="1" applyFill="1" applyBorder="1" applyAlignment="1" applyProtection="1">
      <alignment vertical="center" wrapText="1"/>
      <protection/>
    </xf>
    <xf numFmtId="49" fontId="6" fillId="2" borderId="0" xfId="24" applyNumberFormat="1" applyFont="1" applyFill="1" applyAlignment="1" applyProtection="1">
      <alignment vertical="center" wrapText="1"/>
      <protection/>
    </xf>
    <xf numFmtId="49" fontId="2" fillId="0" borderId="22" xfId="22" applyNumberFormat="1" applyFont="1" applyFill="1" applyBorder="1" applyAlignment="1">
      <alignment horizontal="center" vertical="top" wrapText="1"/>
      <protection/>
    </xf>
    <xf numFmtId="49" fontId="15" fillId="0" borderId="22" xfId="22" applyNumberFormat="1" applyFont="1" applyFill="1" applyBorder="1" applyAlignment="1">
      <alignment horizontal="center" vertical="top" wrapText="1"/>
      <protection/>
    </xf>
    <xf numFmtId="49" fontId="7" fillId="4" borderId="22" xfId="24" applyNumberFormat="1" applyFont="1" applyFill="1" applyBorder="1" applyAlignment="1" applyProtection="1">
      <alignment horizontal="center" vertical="top" wrapText="1"/>
      <protection/>
    </xf>
    <xf numFmtId="49" fontId="7" fillId="3" borderId="22" xfId="24" applyNumberFormat="1" applyFont="1" applyFill="1" applyBorder="1" applyAlignment="1" applyProtection="1">
      <alignment horizontal="center" vertical="top" wrapText="1"/>
      <protection/>
    </xf>
    <xf numFmtId="49" fontId="7" fillId="4" borderId="24" xfId="24" applyNumberFormat="1" applyFont="1" applyFill="1" applyBorder="1" applyAlignment="1" applyProtection="1">
      <alignment horizontal="center" vertical="top" wrapText="1"/>
      <protection/>
    </xf>
    <xf numFmtId="49" fontId="2" fillId="0" borderId="1" xfId="22" applyNumberFormat="1" applyFont="1" applyFill="1" applyBorder="1" applyAlignment="1">
      <alignment horizontal="center" vertical="top" wrapText="1"/>
      <protection/>
    </xf>
    <xf numFmtId="49" fontId="15" fillId="0" borderId="1" xfId="22" applyNumberFormat="1" applyFont="1" applyFill="1" applyBorder="1" applyAlignment="1">
      <alignment horizontal="center" vertical="top" wrapText="1"/>
      <protection/>
    </xf>
    <xf numFmtId="49" fontId="7" fillId="4" borderId="15" xfId="24" applyNumberFormat="1" applyFont="1" applyFill="1" applyBorder="1" applyAlignment="1" applyProtection="1">
      <alignment horizontal="center" vertical="top" wrapText="1"/>
      <protection/>
    </xf>
    <xf numFmtId="49" fontId="7" fillId="4" borderId="14" xfId="24" applyNumberFormat="1" applyFont="1" applyFill="1" applyBorder="1" applyAlignment="1" applyProtection="1">
      <alignment horizontal="center" vertical="top" wrapText="1"/>
      <protection/>
    </xf>
    <xf numFmtId="172" fontId="7" fillId="3" borderId="23" xfId="24" applyNumberFormat="1" applyFont="1" applyFill="1" applyBorder="1" applyAlignment="1" applyProtection="1">
      <alignment vertical="top"/>
      <protection/>
    </xf>
    <xf numFmtId="0" fontId="7" fillId="3" borderId="21" xfId="24" applyFont="1" applyFill="1" applyBorder="1" applyAlignment="1" applyProtection="1">
      <alignment vertical="top" wrapText="1"/>
      <protection/>
    </xf>
    <xf numFmtId="172" fontId="7" fillId="4" borderId="15" xfId="24" applyNumberFormat="1" applyFont="1" applyFill="1" applyBorder="1" applyAlignment="1" applyProtection="1">
      <alignment vertical="top"/>
      <protection/>
    </xf>
    <xf numFmtId="172" fontId="7" fillId="4" borderId="26" xfId="24" applyNumberFormat="1" applyFont="1" applyFill="1" applyBorder="1" applyAlignment="1" applyProtection="1">
      <alignment vertical="top"/>
      <protection/>
    </xf>
    <xf numFmtId="0" fontId="7" fillId="6" borderId="0" xfId="24" applyFont="1" applyFill="1" applyBorder="1" applyAlignment="1" applyProtection="1">
      <alignment horizontal="left" vertical="top" wrapText="1"/>
      <protection/>
    </xf>
    <xf numFmtId="0" fontId="7" fillId="6" borderId="27" xfId="24" applyFont="1" applyFill="1" applyBorder="1" applyAlignment="1" applyProtection="1">
      <alignment horizontal="left" vertical="top" wrapText="1"/>
      <protection/>
    </xf>
    <xf numFmtId="0" fontId="7" fillId="6" borderId="28" xfId="24" applyFont="1" applyFill="1" applyBorder="1" applyAlignment="1" applyProtection="1">
      <alignment horizontal="left" vertical="top" wrapText="1"/>
      <protection/>
    </xf>
    <xf numFmtId="0" fontId="7" fillId="6" borderId="29" xfId="24" applyFont="1" applyFill="1" applyBorder="1" applyAlignment="1" applyProtection="1">
      <alignment horizontal="left" vertical="top" wrapText="1"/>
      <protection/>
    </xf>
    <xf numFmtId="0" fontId="7" fillId="6" borderId="19" xfId="24" applyFont="1" applyFill="1" applyBorder="1" applyAlignment="1" applyProtection="1">
      <alignment horizontal="left" vertical="top" wrapText="1"/>
      <protection/>
    </xf>
    <xf numFmtId="0" fontId="7" fillId="6" borderId="30" xfId="24" applyFont="1" applyFill="1" applyBorder="1" applyAlignment="1" applyProtection="1">
      <alignment horizontal="left" vertical="top" wrapText="1"/>
      <protection/>
    </xf>
    <xf numFmtId="0" fontId="7" fillId="6" borderId="31" xfId="24" applyFont="1" applyFill="1" applyBorder="1" applyAlignment="1" applyProtection="1">
      <alignment horizontal="left" vertical="top" wrapText="1"/>
      <protection/>
    </xf>
    <xf numFmtId="0" fontId="7" fillId="6" borderId="32" xfId="24" applyFont="1" applyFill="1" applyBorder="1" applyAlignment="1" applyProtection="1">
      <alignment horizontal="left" vertical="top" wrapText="1"/>
      <protection/>
    </xf>
    <xf numFmtId="0" fontId="7" fillId="6" borderId="33" xfId="24" applyFont="1" applyFill="1" applyBorder="1" applyAlignment="1" applyProtection="1">
      <alignment horizontal="left" vertical="top" wrapText="1"/>
      <protection/>
    </xf>
    <xf numFmtId="172" fontId="7" fillId="0" borderId="1" xfId="24" applyNumberFormat="1" applyFont="1" applyFill="1" applyBorder="1" applyAlignment="1" applyProtection="1">
      <alignment vertical="top" wrapText="1"/>
      <protection locked="0"/>
    </xf>
    <xf numFmtId="172" fontId="7" fillId="5" borderId="22" xfId="24" applyNumberFormat="1" applyFont="1" applyFill="1" applyBorder="1" applyAlignment="1" applyProtection="1">
      <alignment vertical="top"/>
      <protection/>
    </xf>
    <xf numFmtId="49" fontId="7" fillId="5" borderId="22" xfId="24" applyNumberFormat="1" applyFont="1" applyFill="1" applyBorder="1" applyAlignment="1" applyProtection="1">
      <alignment horizontal="center" vertical="top" wrapText="1"/>
      <protection/>
    </xf>
    <xf numFmtId="172" fontId="7" fillId="5" borderId="1" xfId="24" applyNumberFormat="1" applyFont="1" applyFill="1" applyBorder="1" applyAlignment="1" applyProtection="1">
      <alignment vertical="top" wrapText="1"/>
      <protection/>
    </xf>
    <xf numFmtId="172" fontId="7" fillId="3" borderId="1" xfId="24" applyNumberFormat="1" applyFont="1" applyFill="1" applyBorder="1" applyAlignment="1" applyProtection="1">
      <alignment vertical="top" wrapText="1"/>
      <protection/>
    </xf>
    <xf numFmtId="49" fontId="7" fillId="3" borderId="34" xfId="24" applyNumberFormat="1" applyFont="1" applyFill="1" applyBorder="1" applyAlignment="1" applyProtection="1">
      <alignment horizontal="center" vertical="top" wrapText="1"/>
      <protection/>
    </xf>
    <xf numFmtId="172" fontId="7" fillId="3" borderId="21" xfId="24" applyNumberFormat="1" applyFont="1" applyFill="1" applyBorder="1" applyAlignment="1" applyProtection="1">
      <alignment vertical="top" wrapText="1"/>
      <protection/>
    </xf>
    <xf numFmtId="172" fontId="7" fillId="3" borderId="16" xfId="24" applyNumberFormat="1" applyFont="1" applyFill="1" applyBorder="1" applyAlignment="1" applyProtection="1">
      <alignment vertical="top" wrapText="1"/>
      <protection/>
    </xf>
    <xf numFmtId="0" fontId="7" fillId="6" borderId="16" xfId="24" applyFont="1" applyFill="1" applyBorder="1" applyAlignment="1" applyProtection="1">
      <alignment horizontal="left" vertical="top" wrapText="1"/>
      <protection/>
    </xf>
    <xf numFmtId="0" fontId="7" fillId="5" borderId="1" xfId="24" applyFont="1" applyFill="1" applyBorder="1" applyAlignment="1" applyProtection="1">
      <alignment horizontal="left" vertical="top" wrapText="1"/>
      <protection/>
    </xf>
    <xf numFmtId="172" fontId="8" fillId="0" borderId="17" xfId="24" applyNumberFormat="1" applyFont="1" applyFill="1" applyBorder="1" applyAlignment="1" applyProtection="1">
      <alignment vertical="top"/>
      <protection locked="0"/>
    </xf>
    <xf numFmtId="172" fontId="7" fillId="0" borderId="17" xfId="24" applyNumberFormat="1" applyFont="1" applyFill="1" applyBorder="1" applyAlignment="1" applyProtection="1">
      <alignment vertical="top" wrapText="1"/>
      <protection locked="0"/>
    </xf>
    <xf numFmtId="0" fontId="7" fillId="5" borderId="22" xfId="24" applyFont="1" applyFill="1" applyBorder="1" applyAlignment="1" applyProtection="1">
      <alignment vertical="top" wrapText="1"/>
      <protection/>
    </xf>
    <xf numFmtId="0" fontId="7" fillId="4" borderId="20" xfId="24" applyFont="1" applyFill="1" applyBorder="1" applyAlignment="1" applyProtection="1">
      <alignment vertical="top" wrapText="1"/>
      <protection/>
    </xf>
    <xf numFmtId="49" fontId="7" fillId="4" borderId="35" xfId="24" applyNumberFormat="1" applyFont="1" applyFill="1" applyBorder="1" applyAlignment="1" applyProtection="1">
      <alignment horizontal="center" vertical="top" wrapText="1"/>
      <protection/>
    </xf>
    <xf numFmtId="172" fontId="7" fillId="5" borderId="17" xfId="24" applyNumberFormat="1" applyFont="1" applyFill="1" applyBorder="1" applyAlignment="1" applyProtection="1">
      <alignment vertical="top" wrapText="1"/>
      <protection/>
    </xf>
    <xf numFmtId="172" fontId="7" fillId="3" borderId="36" xfId="24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Alignment="1" applyProtection="1">
      <alignment/>
      <protection/>
    </xf>
    <xf numFmtId="0" fontId="2" fillId="2" borderId="0" xfId="22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22" applyFont="1" applyFill="1" applyAlignment="1" applyProtection="1">
      <alignment/>
      <protection/>
    </xf>
    <xf numFmtId="0" fontId="3" fillId="0" borderId="0" xfId="22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0" borderId="0" xfId="23" applyFont="1" applyFill="1" applyBorder="1" applyAlignment="1" applyProtection="1">
      <alignment/>
      <protection/>
    </xf>
    <xf numFmtId="0" fontId="2" fillId="2" borderId="0" xfId="23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21" applyFont="1" applyFill="1" applyAlignment="1" applyProtection="1">
      <alignment/>
      <protection/>
    </xf>
    <xf numFmtId="0" fontId="2" fillId="2" borderId="0" xfId="21" applyFont="1" applyFill="1" applyAlignment="1" applyProtection="1">
      <alignment/>
      <protection/>
    </xf>
    <xf numFmtId="49" fontId="3" fillId="0" borderId="22" xfId="21" applyNumberFormat="1" applyFont="1" applyFill="1" applyBorder="1" applyAlignment="1" applyProtection="1">
      <alignment horizontal="center" vertical="center" wrapText="1"/>
      <protection/>
    </xf>
    <xf numFmtId="49" fontId="6" fillId="2" borderId="11" xfId="24" applyNumberFormat="1" applyFont="1" applyFill="1" applyBorder="1" applyAlignment="1" applyProtection="1">
      <alignment horizontal="center" vertical="center"/>
      <protection/>
    </xf>
    <xf numFmtId="49" fontId="3" fillId="0" borderId="0" xfId="22" applyNumberFormat="1" applyFont="1" applyFill="1" applyBorder="1" applyAlignment="1" applyProtection="1">
      <alignment horizontal="center" vertical="center" wrapText="1"/>
      <protection/>
    </xf>
    <xf numFmtId="49" fontId="3" fillId="0" borderId="0" xfId="21" applyNumberFormat="1" applyFont="1" applyFill="1" applyBorder="1" applyAlignment="1" applyProtection="1">
      <alignment horizontal="center" vertical="center" wrapText="1"/>
      <protection/>
    </xf>
    <xf numFmtId="49" fontId="2" fillId="0" borderId="0" xfId="21" applyNumberFormat="1" applyFont="1" applyFill="1" applyAlignment="1" applyProtection="1">
      <alignment horizontal="center"/>
      <protection/>
    </xf>
    <xf numFmtId="49" fontId="6" fillId="0" borderId="0" xfId="24" applyNumberFormat="1" applyFont="1" applyFill="1" applyBorder="1" applyAlignment="1" applyProtection="1">
      <alignment horizontal="center" vertical="center" wrapText="1"/>
      <protection/>
    </xf>
    <xf numFmtId="49" fontId="6" fillId="2" borderId="9" xfId="24" applyNumberFormat="1" applyFont="1" applyFill="1" applyBorder="1" applyAlignment="1" applyProtection="1">
      <alignment horizontal="center" vertical="center" wrapText="1"/>
      <protection/>
    </xf>
    <xf numFmtId="49" fontId="6" fillId="2" borderId="0" xfId="24" applyNumberFormat="1" applyFont="1" applyFill="1" applyBorder="1" applyAlignment="1" applyProtection="1">
      <alignment horizontal="center" vertical="center" wrapText="1"/>
      <protection/>
    </xf>
    <xf numFmtId="49" fontId="2" fillId="2" borderId="0" xfId="21" applyNumberFormat="1" applyFont="1" applyFill="1" applyAlignment="1" applyProtection="1">
      <alignment horizontal="center"/>
      <protection/>
    </xf>
    <xf numFmtId="49" fontId="4" fillId="2" borderId="0" xfId="0" applyNumberFormat="1" applyFont="1" applyFill="1" applyAlignment="1" applyProtection="1">
      <alignment horizontal="center"/>
      <protection/>
    </xf>
    <xf numFmtId="0" fontId="3" fillId="0" borderId="15" xfId="23" applyFont="1" applyFill="1" applyBorder="1" applyAlignment="1" applyProtection="1">
      <alignment horizontal="center" vertical="center" wrapText="1"/>
      <protection/>
    </xf>
    <xf numFmtId="0" fontId="3" fillId="0" borderId="25" xfId="23" applyFont="1" applyFill="1" applyBorder="1" applyAlignment="1" applyProtection="1">
      <alignment horizontal="center"/>
      <protection/>
    </xf>
    <xf numFmtId="170" fontId="6" fillId="0" borderId="0" xfId="24" applyNumberFormat="1" applyFont="1" applyFill="1" applyBorder="1" applyAlignment="1">
      <alignment horizontal="center" vertical="center" wrapText="1"/>
      <protection/>
    </xf>
    <xf numFmtId="170" fontId="6" fillId="0" borderId="0" xfId="24" applyNumberFormat="1" applyFont="1" applyFill="1" applyBorder="1" applyAlignment="1">
      <alignment horizontal="left" vertical="center" wrapText="1"/>
      <protection/>
    </xf>
    <xf numFmtId="0" fontId="6" fillId="0" borderId="0" xfId="24" applyFont="1" applyFill="1" applyBorder="1" applyAlignment="1" applyProtection="1">
      <alignment vertical="top"/>
      <protection/>
    </xf>
    <xf numFmtId="0" fontId="10" fillId="2" borderId="0" xfId="20" applyFill="1" applyAlignment="1" quotePrefix="1">
      <alignment horizontal="left" vertical="top"/>
    </xf>
    <xf numFmtId="0" fontId="16" fillId="2" borderId="11" xfId="20" applyFont="1" applyFill="1" applyBorder="1" applyAlignment="1">
      <alignment horizontal="left" vertical="top"/>
    </xf>
    <xf numFmtId="0" fontId="7" fillId="0" borderId="0" xfId="24" applyFont="1" applyFill="1" applyBorder="1" applyAlignment="1">
      <alignment horizontal="right" vertical="top"/>
      <protection/>
    </xf>
    <xf numFmtId="172" fontId="7" fillId="5" borderId="25" xfId="24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wrapText="1"/>
    </xf>
    <xf numFmtId="0" fontId="9" fillId="0" borderId="0" xfId="0" applyFont="1" applyFill="1" applyAlignment="1">
      <alignment horizontal="center" wrapText="1"/>
    </xf>
    <xf numFmtId="2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3" fillId="0" borderId="0" xfId="21" applyFont="1" applyFill="1" applyBorder="1" applyAlignment="1" applyProtection="1">
      <alignment horizontal="center" vertical="center" wrapText="1"/>
      <protection/>
    </xf>
    <xf numFmtId="0" fontId="2" fillId="0" borderId="0" xfId="21" applyFont="1" applyFill="1" applyBorder="1" applyAlignment="1" applyProtection="1">
      <alignment horizontal="center"/>
      <protection/>
    </xf>
    <xf numFmtId="0" fontId="2" fillId="0" borderId="0" xfId="21" applyFont="1" applyFill="1" applyBorder="1" applyAlignment="1" applyProtection="1">
      <alignment/>
      <protection/>
    </xf>
    <xf numFmtId="0" fontId="7" fillId="0" borderId="0" xfId="24" applyFont="1" applyFill="1" applyBorder="1" applyAlignment="1" applyProtection="1">
      <alignment vertical="top" wrapText="1"/>
      <protection/>
    </xf>
    <xf numFmtId="0" fontId="7" fillId="0" borderId="0" xfId="24" applyFont="1" applyFill="1" applyBorder="1" applyAlignment="1" applyProtection="1">
      <alignment horizontal="left" vertical="top" wrapText="1"/>
      <protection/>
    </xf>
    <xf numFmtId="0" fontId="14" fillId="2" borderId="11" xfId="24" applyFont="1" applyFill="1" applyBorder="1" applyAlignment="1" applyProtection="1">
      <alignment vertical="top"/>
      <protection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0" fontId="14" fillId="2" borderId="0" xfId="24" applyFont="1" applyFill="1" applyBorder="1" applyAlignment="1" applyProtection="1">
      <alignment vertical="center"/>
      <protection/>
    </xf>
    <xf numFmtId="2" fontId="4" fillId="0" borderId="37" xfId="0" applyNumberFormat="1" applyFont="1" applyBorder="1" applyAlignment="1">
      <alignment horizontal="left" vertical="top"/>
    </xf>
    <xf numFmtId="2" fontId="4" fillId="0" borderId="38" xfId="0" applyNumberFormat="1" applyFont="1" applyBorder="1" applyAlignment="1">
      <alignment horizontal="left" vertical="top"/>
    </xf>
    <xf numFmtId="2" fontId="4" fillId="0" borderId="39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left" vertical="top"/>
    </xf>
    <xf numFmtId="2" fontId="4" fillId="0" borderId="17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2" fontId="4" fillId="0" borderId="18" xfId="0" applyNumberFormat="1" applyFont="1" applyBorder="1" applyAlignment="1">
      <alignment horizontal="center" vertical="top"/>
    </xf>
    <xf numFmtId="172" fontId="7" fillId="7" borderId="14" xfId="24" applyNumberFormat="1" applyFont="1" applyFill="1" applyBorder="1" applyAlignment="1" applyProtection="1">
      <alignment vertical="top"/>
      <protection locked="0"/>
    </xf>
    <xf numFmtId="172" fontId="7" fillId="7" borderId="18" xfId="24" applyNumberFormat="1" applyFont="1" applyFill="1" applyBorder="1" applyAlignment="1" applyProtection="1">
      <alignment vertical="top"/>
      <protection locked="0"/>
    </xf>
    <xf numFmtId="0" fontId="14" fillId="2" borderId="9" xfId="24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0" fontId="7" fillId="0" borderId="17" xfId="24" applyFont="1" applyFill="1" applyBorder="1" applyAlignment="1">
      <alignment horizontal="centerContinuous" vertical="top" wrapText="1"/>
      <protection/>
    </xf>
    <xf numFmtId="0" fontId="3" fillId="0" borderId="15" xfId="23" applyFont="1" applyFill="1" applyBorder="1" applyAlignment="1" applyProtection="1">
      <alignment horizontal="center" vertical="top" wrapText="1"/>
      <protection/>
    </xf>
    <xf numFmtId="0" fontId="3" fillId="0" borderId="16" xfId="21" applyFont="1" applyFill="1" applyBorder="1" applyAlignment="1" applyProtection="1">
      <alignment horizontal="center" vertical="center" wrapText="1"/>
      <protection/>
    </xf>
    <xf numFmtId="172" fontId="7" fillId="3" borderId="17" xfId="24" applyNumberFormat="1" applyFont="1" applyFill="1" applyBorder="1" applyAlignment="1" applyProtection="1">
      <alignment vertical="top" wrapText="1"/>
      <protection/>
    </xf>
    <xf numFmtId="0" fontId="6" fillId="2" borderId="10" xfId="24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3" fontId="2" fillId="0" borderId="0" xfId="23" applyNumberFormat="1" applyFont="1" applyFill="1" applyBorder="1" applyAlignment="1" applyProtection="1">
      <alignment vertical="top"/>
      <protection/>
    </xf>
    <xf numFmtId="0" fontId="6" fillId="2" borderId="8" xfId="24" applyFont="1" applyFill="1" applyBorder="1" applyAlignment="1" applyProtection="1">
      <alignment vertical="top"/>
      <protection/>
    </xf>
    <xf numFmtId="3" fontId="2" fillId="2" borderId="0" xfId="23" applyNumberFormat="1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Alignment="1" applyProtection="1">
      <alignment vertical="top"/>
      <protection/>
    </xf>
    <xf numFmtId="0" fontId="2" fillId="0" borderId="12" xfId="21" applyFont="1" applyFill="1" applyBorder="1" applyAlignment="1" applyProtection="1">
      <alignment vertical="top" wrapText="1"/>
      <protection/>
    </xf>
    <xf numFmtId="49" fontId="2" fillId="0" borderId="22" xfId="21" applyNumberFormat="1" applyFont="1" applyFill="1" applyBorder="1" applyAlignment="1" applyProtection="1">
      <alignment horizontal="center" vertical="top"/>
      <protection/>
    </xf>
    <xf numFmtId="172" fontId="2" fillId="0" borderId="1" xfId="21" applyNumberFormat="1" applyFont="1" applyFill="1" applyBorder="1" applyAlignment="1" applyProtection="1">
      <alignment vertical="top"/>
      <protection locked="0"/>
    </xf>
    <xf numFmtId="172" fontId="2" fillId="0" borderId="16" xfId="21" applyNumberFormat="1" applyFont="1" applyFill="1" applyBorder="1" applyAlignment="1" applyProtection="1">
      <alignment vertical="top"/>
      <protection locked="0"/>
    </xf>
    <xf numFmtId="0" fontId="2" fillId="0" borderId="0" xfId="23" applyFont="1" applyFill="1" applyBorder="1" applyAlignment="1" applyProtection="1">
      <alignment vertical="top"/>
      <protection/>
    </xf>
    <xf numFmtId="0" fontId="2" fillId="2" borderId="0" xfId="23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23" applyFont="1" applyFill="1" applyBorder="1" applyAlignment="1" applyProtection="1">
      <alignment horizontal="center" vertical="top"/>
      <protection/>
    </xf>
    <xf numFmtId="0" fontId="3" fillId="2" borderId="0" xfId="23" applyFont="1" applyFill="1" applyBorder="1" applyAlignment="1" applyProtection="1">
      <alignment horizontal="center" vertical="top"/>
      <protection/>
    </xf>
    <xf numFmtId="49" fontId="7" fillId="0" borderId="1" xfId="24" applyNumberFormat="1" applyFont="1" applyFill="1" applyBorder="1" applyAlignment="1" applyProtection="1">
      <alignment horizontal="center" vertical="top" wrapText="1"/>
      <protection locked="0"/>
    </xf>
    <xf numFmtId="172" fontId="7" fillId="5" borderId="17" xfId="24" applyNumberFormat="1" applyFont="1" applyFill="1" applyBorder="1" applyAlignment="1" applyProtection="1">
      <alignment vertical="top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 locked="0"/>
    </xf>
    <xf numFmtId="172" fontId="7" fillId="0" borderId="1" xfId="24" applyNumberFormat="1" applyFont="1" applyFill="1" applyBorder="1" applyAlignment="1" applyProtection="1">
      <alignment horizontal="right" vertical="top"/>
      <protection locked="0"/>
    </xf>
    <xf numFmtId="172" fontId="2" fillId="0" borderId="1" xfId="23" applyNumberFormat="1" applyFont="1" applyFill="1" applyBorder="1" applyAlignment="1" applyProtection="1">
      <alignment horizontal="right" vertical="center"/>
      <protection locked="0"/>
    </xf>
    <xf numFmtId="0" fontId="3" fillId="0" borderId="40" xfId="23" applyFont="1" applyFill="1" applyBorder="1" applyAlignment="1" applyProtection="1">
      <alignment horizontal="center" vertical="top" wrapText="1"/>
      <protection/>
    </xf>
    <xf numFmtId="0" fontId="3" fillId="0" borderId="41" xfId="23" applyFont="1" applyFill="1" applyBorder="1" applyAlignment="1" applyProtection="1">
      <alignment horizontal="center" vertical="top" wrapText="1"/>
      <protection/>
    </xf>
    <xf numFmtId="165" fontId="2" fillId="0" borderId="0" xfId="0" applyNumberFormat="1" applyFont="1" applyFill="1" applyBorder="1" applyAlignment="1">
      <alignment horizontal="left" vertical="top"/>
    </xf>
    <xf numFmtId="0" fontId="7" fillId="0" borderId="42" xfId="24" applyFont="1" applyFill="1" applyBorder="1" applyAlignment="1" applyProtection="1">
      <alignment horizontal="center" vertical="top" wrapText="1"/>
      <protection/>
    </xf>
    <xf numFmtId="0" fontId="7" fillId="0" borderId="20" xfId="24" applyFont="1" applyFill="1" applyBorder="1" applyAlignment="1" applyProtection="1">
      <alignment horizontal="center" vertical="top" wrapText="1"/>
      <protection/>
    </xf>
    <xf numFmtId="0" fontId="7" fillId="0" borderId="43" xfId="24" applyFont="1" applyFill="1" applyBorder="1" applyAlignment="1">
      <alignment horizontal="center" vertical="top" wrapText="1"/>
      <protection/>
    </xf>
    <xf numFmtId="0" fontId="7" fillId="0" borderId="44" xfId="24" applyFont="1" applyFill="1" applyBorder="1" applyAlignment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7" fillId="0" borderId="45" xfId="24" applyFont="1" applyFill="1" applyBorder="1" applyAlignment="1">
      <alignment horizontal="center" vertical="top" wrapText="1"/>
      <protection/>
    </xf>
    <xf numFmtId="0" fontId="7" fillId="0" borderId="46" xfId="24" applyFont="1" applyFill="1" applyBorder="1" applyAlignment="1" applyProtection="1">
      <alignment horizontal="center" vertical="top" wrapText="1"/>
      <protection/>
    </xf>
    <xf numFmtId="0" fontId="7" fillId="0" borderId="15" xfId="24" applyFont="1" applyFill="1" applyBorder="1" applyAlignment="1" applyProtection="1">
      <alignment horizontal="center" vertical="top" wrapText="1"/>
      <protection/>
    </xf>
    <xf numFmtId="49" fontId="7" fillId="0" borderId="46" xfId="24" applyNumberFormat="1" applyFont="1" applyFill="1" applyBorder="1" applyAlignment="1" applyProtection="1">
      <alignment horizontal="center" vertical="top" wrapText="1"/>
      <protection/>
    </xf>
    <xf numFmtId="49" fontId="7" fillId="0" borderId="15" xfId="24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3" fillId="0" borderId="42" xfId="22" applyFont="1" applyFill="1" applyBorder="1" applyAlignment="1">
      <alignment horizontal="center" vertical="top" wrapText="1"/>
      <protection/>
    </xf>
    <xf numFmtId="0" fontId="3" fillId="0" borderId="20" xfId="22" applyFont="1" applyFill="1" applyBorder="1" applyAlignment="1">
      <alignment horizontal="center" vertical="top" wrapText="1"/>
      <protection/>
    </xf>
    <xf numFmtId="49" fontId="3" fillId="0" borderId="46" xfId="22" applyNumberFormat="1" applyFont="1" applyFill="1" applyBorder="1" applyAlignment="1">
      <alignment horizontal="center" vertical="top" wrapText="1"/>
      <protection/>
    </xf>
    <xf numFmtId="49" fontId="3" fillId="0" borderId="15" xfId="22" applyNumberFormat="1" applyFont="1" applyFill="1" applyBorder="1" applyAlignment="1">
      <alignment horizontal="center" vertical="top" wrapText="1"/>
      <protection/>
    </xf>
    <xf numFmtId="0" fontId="3" fillId="0" borderId="46" xfId="22" applyFont="1" applyFill="1" applyBorder="1" applyAlignment="1">
      <alignment horizontal="center" vertical="top" wrapText="1"/>
      <protection/>
    </xf>
    <xf numFmtId="0" fontId="3" fillId="0" borderId="15" xfId="22" applyFont="1" applyFill="1" applyBorder="1" applyAlignment="1">
      <alignment horizontal="center" vertical="top" wrapText="1"/>
      <protection/>
    </xf>
    <xf numFmtId="0" fontId="3" fillId="0" borderId="43" xfId="22" applyFont="1" applyFill="1" applyBorder="1" applyAlignment="1">
      <alignment horizontal="center"/>
      <protection/>
    </xf>
    <xf numFmtId="0" fontId="3" fillId="0" borderId="44" xfId="22" applyFont="1" applyFill="1" applyBorder="1" applyAlignment="1">
      <alignment horizontal="center"/>
      <protection/>
    </xf>
    <xf numFmtId="0" fontId="3" fillId="0" borderId="45" xfId="22" applyFont="1" applyFill="1" applyBorder="1" applyAlignment="1">
      <alignment horizontal="center"/>
      <protection/>
    </xf>
    <xf numFmtId="0" fontId="3" fillId="0" borderId="43" xfId="21" applyFont="1" applyFill="1" applyBorder="1" applyAlignment="1" applyProtection="1">
      <alignment horizontal="center" vertical="center" wrapText="1"/>
      <protection/>
    </xf>
    <xf numFmtId="0" fontId="3" fillId="0" borderId="47" xfId="21" applyFont="1" applyFill="1" applyBorder="1" applyAlignment="1" applyProtection="1">
      <alignment horizontal="center" vertical="center" wrapText="1"/>
      <protection/>
    </xf>
    <xf numFmtId="0" fontId="3" fillId="0" borderId="45" xfId="21" applyFont="1" applyFill="1" applyBorder="1" applyAlignment="1" applyProtection="1">
      <alignment horizontal="center" vertical="center" wrapText="1"/>
      <protection/>
    </xf>
    <xf numFmtId="0" fontId="3" fillId="0" borderId="42" xfId="21" applyFont="1" applyFill="1" applyBorder="1" applyAlignment="1" applyProtection="1">
      <alignment horizontal="center" vertical="top" wrapText="1"/>
      <protection/>
    </xf>
    <xf numFmtId="0" fontId="3" fillId="0" borderId="20" xfId="21" applyFont="1" applyFill="1" applyBorder="1" applyAlignment="1" applyProtection="1">
      <alignment horizontal="center" vertical="top" wrapText="1"/>
      <protection/>
    </xf>
    <xf numFmtId="49" fontId="3" fillId="0" borderId="46" xfId="21" applyNumberFormat="1" applyFont="1" applyFill="1" applyBorder="1" applyAlignment="1" applyProtection="1">
      <alignment horizontal="center" vertical="top" wrapText="1"/>
      <protection/>
    </xf>
    <xf numFmtId="49" fontId="3" fillId="0" borderId="15" xfId="21" applyNumberFormat="1" applyFont="1" applyFill="1" applyBorder="1" applyAlignment="1" applyProtection="1">
      <alignment horizontal="center" vertical="top" wrapText="1"/>
      <protection/>
    </xf>
    <xf numFmtId="0" fontId="3" fillId="0" borderId="44" xfId="21" applyFont="1" applyFill="1" applyBorder="1" applyAlignment="1" applyProtection="1">
      <alignment horizontal="center" vertical="center" wrapText="1"/>
      <protection/>
    </xf>
    <xf numFmtId="0" fontId="3" fillId="0" borderId="19" xfId="23" applyFont="1" applyFill="1" applyBorder="1" applyAlignment="1" applyProtection="1">
      <alignment horizontal="center" vertical="top" wrapText="1"/>
      <protection/>
    </xf>
    <xf numFmtId="0" fontId="3" fillId="0" borderId="35" xfId="23" applyFont="1" applyFill="1" applyBorder="1" applyAlignment="1" applyProtection="1">
      <alignment horizontal="center" vertical="top" wrapText="1"/>
      <protection/>
    </xf>
    <xf numFmtId="0" fontId="3" fillId="0" borderId="16" xfId="23" applyFont="1" applyFill="1" applyBorder="1" applyAlignment="1" applyProtection="1">
      <alignment horizontal="center" vertical="top" wrapText="1"/>
      <protection/>
    </xf>
    <xf numFmtId="0" fontId="3" fillId="0" borderId="23" xfId="23" applyFont="1" applyFill="1" applyBorder="1" applyAlignment="1" applyProtection="1">
      <alignment horizontal="center" vertical="top" wrapText="1"/>
      <protection/>
    </xf>
    <xf numFmtId="0" fontId="3" fillId="0" borderId="22" xfId="23" applyFont="1" applyFill="1" applyBorder="1" applyAlignment="1" applyProtection="1">
      <alignment horizontal="center" vertical="top" wrapText="1"/>
      <protection/>
    </xf>
    <xf numFmtId="0" fontId="3" fillId="0" borderId="48" xfId="23" applyFont="1" applyFill="1" applyBorder="1" applyAlignment="1" applyProtection="1">
      <alignment horizontal="center" vertical="top" wrapText="1"/>
      <protection/>
    </xf>
    <xf numFmtId="0" fontId="3" fillId="0" borderId="21" xfId="23" applyFont="1" applyFill="1" applyBorder="1" applyAlignment="1" applyProtection="1">
      <alignment horizontal="center" vertical="top" wrapText="1"/>
      <protection/>
    </xf>
    <xf numFmtId="0" fontId="3" fillId="0" borderId="15" xfId="23" applyFont="1" applyFill="1" applyBorder="1" applyAlignment="1" applyProtection="1">
      <alignment horizontal="center" vertical="top" wrapText="1"/>
      <protection/>
    </xf>
    <xf numFmtId="0" fontId="3" fillId="0" borderId="42" xfId="23" applyFont="1" applyFill="1" applyBorder="1" applyAlignment="1" applyProtection="1">
      <alignment horizontal="center" vertical="top" wrapText="1"/>
      <protection/>
    </xf>
    <xf numFmtId="0" fontId="3" fillId="0" borderId="49" xfId="23" applyFont="1" applyFill="1" applyBorder="1" applyAlignment="1" applyProtection="1">
      <alignment horizontal="center" vertical="top" wrapText="1"/>
      <protection/>
    </xf>
    <xf numFmtId="0" fontId="3" fillId="0" borderId="20" xfId="23" applyFont="1" applyFill="1" applyBorder="1" applyAlignment="1" applyProtection="1">
      <alignment horizontal="center" vertical="top" wrapText="1"/>
      <protection/>
    </xf>
    <xf numFmtId="0" fontId="3" fillId="0" borderId="46" xfId="23" applyFont="1" applyFill="1" applyBorder="1" applyAlignment="1" applyProtection="1">
      <alignment horizontal="center" vertical="top" wrapText="1"/>
      <protection/>
    </xf>
    <xf numFmtId="0" fontId="3" fillId="0" borderId="50" xfId="23" applyFont="1" applyFill="1" applyBorder="1" applyAlignment="1" applyProtection="1">
      <alignment horizontal="center" vertical="top" wrapText="1"/>
      <protection/>
    </xf>
    <xf numFmtId="0" fontId="3" fillId="0" borderId="51" xfId="23" applyFont="1" applyFill="1" applyBorder="1" applyAlignment="1" applyProtection="1">
      <alignment horizontal="center" vertical="top" wrapText="1"/>
      <protection/>
    </xf>
    <xf numFmtId="0" fontId="3" fillId="0" borderId="52" xfId="23" applyFont="1" applyFill="1" applyBorder="1" applyAlignment="1" applyProtection="1">
      <alignment horizontal="center" vertical="top" wrapText="1"/>
      <protection/>
    </xf>
    <xf numFmtId="0" fontId="3" fillId="0" borderId="26" xfId="23" applyFont="1" applyFill="1" applyBorder="1" applyAlignment="1" applyProtection="1">
      <alignment horizontal="center" vertical="top" wrapText="1"/>
      <protection/>
    </xf>
    <xf numFmtId="0" fontId="3" fillId="0" borderId="0" xfId="21" applyFont="1" applyFill="1" applyBorder="1" applyAlignment="1" applyProtection="1">
      <alignment horizontal="center" vertical="top" wrapText="1"/>
      <protection/>
    </xf>
    <xf numFmtId="0" fontId="21" fillId="0" borderId="53" xfId="0" applyFont="1" applyFill="1" applyBorder="1" applyAlignment="1">
      <alignment horizontal="center"/>
    </xf>
    <xf numFmtId="0" fontId="22" fillId="0" borderId="53" xfId="0" applyFont="1" applyFill="1" applyBorder="1" applyAlignment="1">
      <alignment/>
    </xf>
    <xf numFmtId="0" fontId="23" fillId="0" borderId="53" xfId="0" applyFont="1" applyFill="1" applyBorder="1" applyAlignment="1">
      <alignment/>
    </xf>
    <xf numFmtId="165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54" xfId="0" applyFont="1" applyFill="1" applyBorder="1" applyAlignment="1" applyProtection="1">
      <alignment/>
      <protection locked="0"/>
    </xf>
    <xf numFmtId="0" fontId="26" fillId="0" borderId="0" xfId="20" applyFont="1" applyFill="1" applyBorder="1" applyAlignment="1">
      <alignment horizontal="left"/>
    </xf>
    <xf numFmtId="3" fontId="7" fillId="0" borderId="54" xfId="0" applyNumberFormat="1" applyFont="1" applyFill="1" applyBorder="1" applyAlignment="1" applyProtection="1">
      <alignment/>
      <protection locked="0"/>
    </xf>
    <xf numFmtId="0" fontId="7" fillId="0" borderId="54" xfId="0" applyFont="1" applyFill="1" applyBorder="1" applyAlignment="1" applyProtection="1">
      <alignment horizontal="left"/>
      <protection locked="0"/>
    </xf>
    <xf numFmtId="170" fontId="7" fillId="0" borderId="54" xfId="0" applyNumberFormat="1" applyFont="1" applyFill="1" applyBorder="1" applyAlignment="1" applyProtection="1">
      <alignment/>
      <protection locked="0"/>
    </xf>
    <xf numFmtId="0" fontId="2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65" fontId="6" fillId="0" borderId="0" xfId="0" applyNumberFormat="1" applyFont="1" applyFill="1" applyBorder="1" applyAlignment="1" applyProtection="1">
      <alignment horizontal="left"/>
      <protection locked="0"/>
    </xf>
    <xf numFmtId="2" fontId="25" fillId="0" borderId="0" xfId="0" applyNumberFormat="1" applyFont="1" applyBorder="1" applyAlignment="1">
      <alignment horizontal="left"/>
    </xf>
    <xf numFmtId="0" fontId="25" fillId="0" borderId="55" xfId="0" applyFont="1" applyFill="1" applyBorder="1" applyAlignment="1">
      <alignment/>
    </xf>
    <xf numFmtId="0" fontId="27" fillId="0" borderId="55" xfId="0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Îò÷.ïàðè÷.ïîòîê" xfId="21"/>
    <cellStyle name="Normal_Îò÷.ïðèõ-ðàçõ" xfId="22"/>
    <cellStyle name="Normal_Îò÷.ñîáñòâ.êàï." xfId="23"/>
    <cellStyle name="Normal_Баланс" xfId="24"/>
    <cellStyle name="Percent" xfId="25"/>
  </cellStyles>
  <dxfs count="3">
    <dxf>
      <font>
        <b/>
        <i val="0"/>
        <color rgb="FF00008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66675</xdr:rowOff>
    </xdr:from>
    <xdr:to>
      <xdr:col>3</xdr:col>
      <xdr:colOff>9525</xdr:colOff>
      <xdr:row>65</xdr:row>
      <xdr:rowOff>38100</xdr:rowOff>
    </xdr:to>
    <xdr:sp fLocksText="0">
      <xdr:nvSpPr>
        <xdr:cNvPr id="1" name="EtcTxt"/>
        <xdr:cNvSpPr txBox="1">
          <a:spLocks noChangeArrowheads="1"/>
        </xdr:cNvSpPr>
      </xdr:nvSpPr>
      <xdr:spPr>
        <a:xfrm>
          <a:off x="876300" y="1743075"/>
          <a:ext cx="7981950" cy="965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17"/>
  <sheetViews>
    <sheetView showGridLines="0" zoomScale="75" zoomScaleNormal="75" workbookViewId="0" topLeftCell="A1">
      <selection activeCell="D12" sqref="D12"/>
    </sheetView>
  </sheetViews>
  <sheetFormatPr defaultColWidth="8.88671875" defaultRowHeight="15"/>
  <cols>
    <col min="1" max="1" width="2.99609375" style="18" customWidth="1"/>
    <col min="2" max="2" width="2.4453125" style="18" customWidth="1"/>
    <col min="3" max="3" width="16.10546875" style="18" customWidth="1"/>
    <col min="4" max="4" width="51.5546875" style="18" customWidth="1"/>
    <col min="5" max="5" width="6.99609375" style="18" customWidth="1"/>
    <col min="6" max="6" width="22.88671875" style="20" customWidth="1"/>
    <col min="7" max="7" width="2.3359375" style="18" customWidth="1"/>
    <col min="8" max="16384" width="8.88671875" style="18" customWidth="1"/>
  </cols>
  <sheetData>
    <row r="1" ht="16.5" thickBot="1"/>
    <row r="2" spans="2:8" ht="36.75" customHeight="1">
      <c r="B2" s="22"/>
      <c r="C2" s="403" t="s">
        <v>44</v>
      </c>
      <c r="D2" s="403"/>
      <c r="E2" s="404"/>
      <c r="F2" s="405"/>
      <c r="G2" s="23"/>
      <c r="H2" s="21"/>
    </row>
    <row r="3" spans="2:7" ht="20.25" customHeight="1">
      <c r="B3" s="24"/>
      <c r="C3" s="406">
        <v>39082</v>
      </c>
      <c r="D3" s="406"/>
      <c r="E3" s="407"/>
      <c r="F3" s="408"/>
      <c r="G3" s="25"/>
    </row>
    <row r="4" spans="2:7" s="19" customFormat="1" ht="21" customHeight="1">
      <c r="B4" s="26"/>
      <c r="C4" s="409" t="s">
        <v>13</v>
      </c>
      <c r="D4" s="410"/>
      <c r="E4" s="409"/>
      <c r="F4" s="411" t="s">
        <v>31</v>
      </c>
      <c r="G4" s="27"/>
    </row>
    <row r="5" spans="2:7" s="19" customFormat="1" ht="21" customHeight="1">
      <c r="B5" s="26"/>
      <c r="C5" s="409" t="s">
        <v>27</v>
      </c>
      <c r="D5" s="410"/>
      <c r="E5" s="409"/>
      <c r="F5" s="411" t="s">
        <v>35</v>
      </c>
      <c r="G5" s="27"/>
    </row>
    <row r="6" spans="2:7" s="19" customFormat="1" ht="21" customHeight="1">
      <c r="B6" s="26"/>
      <c r="C6" s="409" t="s">
        <v>28</v>
      </c>
      <c r="D6" s="410"/>
      <c r="E6" s="409"/>
      <c r="F6" s="411" t="s">
        <v>32</v>
      </c>
      <c r="G6" s="27"/>
    </row>
    <row r="7" spans="2:7" s="19" customFormat="1" ht="21" customHeight="1">
      <c r="B7" s="26"/>
      <c r="C7" s="409" t="s">
        <v>38</v>
      </c>
      <c r="D7" s="412"/>
      <c r="E7" s="409"/>
      <c r="F7" s="411" t="s">
        <v>33</v>
      </c>
      <c r="G7" s="27"/>
    </row>
    <row r="8" spans="2:7" s="19" customFormat="1" ht="21" customHeight="1">
      <c r="B8" s="26"/>
      <c r="C8" s="409" t="s">
        <v>37</v>
      </c>
      <c r="D8" s="410"/>
      <c r="E8" s="409"/>
      <c r="F8" s="411" t="s">
        <v>192</v>
      </c>
      <c r="G8" s="27"/>
    </row>
    <row r="9" spans="2:7" s="19" customFormat="1" ht="21" customHeight="1">
      <c r="B9" s="26"/>
      <c r="C9" s="409" t="s">
        <v>39</v>
      </c>
      <c r="D9" s="410"/>
      <c r="E9" s="409"/>
      <c r="F9" s="411" t="s">
        <v>194</v>
      </c>
      <c r="G9" s="27"/>
    </row>
    <row r="10" spans="2:7" s="19" customFormat="1" ht="21" customHeight="1">
      <c r="B10" s="26"/>
      <c r="C10" s="409" t="s">
        <v>29</v>
      </c>
      <c r="D10" s="413"/>
      <c r="E10" s="409"/>
      <c r="F10" s="411"/>
      <c r="G10" s="27"/>
    </row>
    <row r="11" spans="2:7" s="19" customFormat="1" ht="21" customHeight="1">
      <c r="B11" s="26"/>
      <c r="C11" s="409" t="s">
        <v>30</v>
      </c>
      <c r="D11" s="413"/>
      <c r="E11" s="409"/>
      <c r="F11" s="411" t="s">
        <v>34</v>
      </c>
      <c r="G11" s="27"/>
    </row>
    <row r="12" spans="2:7" s="19" customFormat="1" ht="21" customHeight="1">
      <c r="B12" s="26"/>
      <c r="C12" s="409" t="s">
        <v>178</v>
      </c>
      <c r="D12" s="414"/>
      <c r="E12" s="409"/>
      <c r="F12" s="415"/>
      <c r="G12" s="27"/>
    </row>
    <row r="13" spans="2:7" s="19" customFormat="1" ht="21" customHeight="1">
      <c r="B13" s="26"/>
      <c r="C13" s="409" t="s">
        <v>36</v>
      </c>
      <c r="D13" s="414"/>
      <c r="E13" s="409"/>
      <c r="F13" s="407"/>
      <c r="G13" s="27"/>
    </row>
    <row r="14" spans="2:7" s="19" customFormat="1" ht="21" customHeight="1">
      <c r="B14" s="26"/>
      <c r="C14" s="409" t="s">
        <v>40</v>
      </c>
      <c r="D14" s="410"/>
      <c r="E14" s="409"/>
      <c r="F14" s="416"/>
      <c r="G14" s="27"/>
    </row>
    <row r="15" spans="2:7" s="19" customFormat="1" ht="21" customHeight="1">
      <c r="B15" s="26"/>
      <c r="C15" s="409" t="s">
        <v>41</v>
      </c>
      <c r="D15" s="410"/>
      <c r="E15" s="409"/>
      <c r="F15" s="416"/>
      <c r="G15" s="27"/>
    </row>
    <row r="16" spans="2:7" s="19" customFormat="1" ht="21" customHeight="1">
      <c r="B16" s="26"/>
      <c r="C16" s="409" t="s">
        <v>42</v>
      </c>
      <c r="D16" s="417">
        <f ca="1">TODAY()</f>
        <v>39149</v>
      </c>
      <c r="E16" s="409"/>
      <c r="F16" s="418" t="str">
        <f>IF(Проверки!$F$4,"Документа е валиден","Невалиден документ")</f>
        <v>Невалиден документ</v>
      </c>
      <c r="G16" s="50"/>
    </row>
    <row r="17" spans="2:7" ht="27" customHeight="1" thickBot="1">
      <c r="B17" s="28"/>
      <c r="C17" s="419"/>
      <c r="D17" s="419"/>
      <c r="E17" s="419"/>
      <c r="F17" s="420"/>
      <c r="G17" s="29"/>
    </row>
  </sheetData>
  <mergeCells count="2">
    <mergeCell ref="C2:D2"/>
    <mergeCell ref="C3:D3"/>
  </mergeCells>
  <conditionalFormatting sqref="F16">
    <cfRule type="expression" priority="1" dxfId="0" stopIfTrue="1">
      <formula>$G$16</formula>
    </cfRule>
    <cfRule type="expression" priority="2" dxfId="1" stopIfTrue="1">
      <formula>NOT($G$16)</formula>
    </cfRule>
  </conditionalFormatting>
  <hyperlinks>
    <hyperlink ref="F4" location="Баланс!A1" display="Баланс!A1"/>
    <hyperlink ref="F5" location="Отчет!A1" display="Отчет!A1"/>
    <hyperlink ref="F6" location="Паричен_поток!A1" display="Паричен_поток!A1"/>
    <hyperlink ref="F7" location="Собствен_капитал!A1" display="Собствен_капитал!A1"/>
    <hyperlink ref="F8" location="Приложение!A1" display="Приложение!A1"/>
    <hyperlink ref="F11" location="Проформа_фактура!A1" display="Проформа_фактура!A1"/>
    <hyperlink ref="F9" location="Проверки!A1" display="Проверки!A1"/>
  </hyperlinks>
  <printOptions horizontalCentered="1" verticalCentered="1"/>
  <pageMargins left="0.7480314960629921" right="0.7480314960629921" top="0.52" bottom="0.5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02"/>
  <sheetViews>
    <sheetView showGridLines="0" zoomScale="80" zoomScaleNormal="80" workbookViewId="0" topLeftCell="A70">
      <selection activeCell="G21" sqref="G21"/>
    </sheetView>
  </sheetViews>
  <sheetFormatPr defaultColWidth="8.88671875" defaultRowHeight="15"/>
  <cols>
    <col min="1" max="1" width="4.88671875" style="137" customWidth="1"/>
    <col min="2" max="2" width="3.99609375" style="137" customWidth="1"/>
    <col min="3" max="3" width="25.77734375" style="170" customWidth="1"/>
    <col min="4" max="4" width="5.10546875" style="170" customWidth="1"/>
    <col min="5" max="5" width="8.5546875" style="171" customWidth="1"/>
    <col min="6" max="6" width="8.5546875" style="137" customWidth="1"/>
    <col min="7" max="7" width="27.6640625" style="137" customWidth="1"/>
    <col min="8" max="8" width="6.6640625" style="137" customWidth="1"/>
    <col min="9" max="9" width="8.5546875" style="170" customWidth="1"/>
    <col min="10" max="10" width="8.3359375" style="170" customWidth="1"/>
    <col min="11" max="11" width="8.99609375" style="137" customWidth="1"/>
    <col min="12" max="12" width="7.77734375" style="137" customWidth="1"/>
    <col min="13" max="13" width="8.10546875" style="137" customWidth="1"/>
    <col min="14" max="14" width="3.5546875" style="137" customWidth="1"/>
    <col min="15" max="16384" width="8.88671875" style="137" customWidth="1"/>
  </cols>
  <sheetData>
    <row r="1" spans="1:15" ht="15.75" thickBot="1">
      <c r="A1" s="297"/>
      <c r="B1" s="298" t="s">
        <v>179</v>
      </c>
      <c r="C1" s="139"/>
      <c r="D1" s="139"/>
      <c r="E1" s="140"/>
      <c r="F1" s="138"/>
      <c r="G1" s="138"/>
      <c r="H1" s="138"/>
      <c r="I1" s="139"/>
      <c r="J1" s="139"/>
      <c r="K1" s="138"/>
      <c r="L1" s="156"/>
      <c r="M1" s="156"/>
      <c r="N1" s="156"/>
      <c r="O1" s="156"/>
    </row>
    <row r="2" spans="1:15" ht="13.5" thickTop="1">
      <c r="A2" s="141"/>
      <c r="B2" s="142"/>
      <c r="C2" s="143"/>
      <c r="D2" s="143"/>
      <c r="E2" s="144"/>
      <c r="F2" s="142"/>
      <c r="G2" s="142"/>
      <c r="H2" s="142"/>
      <c r="I2" s="143"/>
      <c r="J2" s="145"/>
      <c r="K2" s="142"/>
      <c r="L2" s="146"/>
      <c r="M2" s="156"/>
      <c r="N2" s="156"/>
      <c r="O2" s="156"/>
    </row>
    <row r="3" spans="1:15" ht="12.75">
      <c r="A3" s="141"/>
      <c r="B3" s="142"/>
      <c r="C3" s="143"/>
      <c r="D3" s="143"/>
      <c r="E3" s="144"/>
      <c r="F3" s="142"/>
      <c r="G3" s="142"/>
      <c r="H3" s="142"/>
      <c r="I3" s="143"/>
      <c r="J3" s="299" t="str">
        <f>"БУЛСТАТ: "&amp;BULSTAT</f>
        <v>БУЛСТАТ: </v>
      </c>
      <c r="K3" s="142"/>
      <c r="L3" s="146"/>
      <c r="M3" s="156"/>
      <c r="N3" s="156"/>
      <c r="O3" s="156"/>
    </row>
    <row r="4" spans="1:15" ht="22.5">
      <c r="A4" s="141"/>
      <c r="B4" s="142"/>
      <c r="C4" s="362" t="s">
        <v>14</v>
      </c>
      <c r="D4" s="362"/>
      <c r="E4" s="362"/>
      <c r="F4" s="362"/>
      <c r="G4" s="362"/>
      <c r="H4" s="362"/>
      <c r="I4" s="362"/>
      <c r="J4" s="362"/>
      <c r="K4" s="142"/>
      <c r="L4" s="146"/>
      <c r="M4" s="156"/>
      <c r="N4" s="156"/>
      <c r="O4" s="156"/>
    </row>
    <row r="5" spans="1:15" ht="22.5">
      <c r="A5" s="141"/>
      <c r="B5" s="142"/>
      <c r="C5" s="362" t="str">
        <f>"на "&amp;CompanyName</f>
        <v>на </v>
      </c>
      <c r="D5" s="362"/>
      <c r="E5" s="362"/>
      <c r="F5" s="362"/>
      <c r="G5" s="362"/>
      <c r="H5" s="362"/>
      <c r="I5" s="362"/>
      <c r="J5" s="362"/>
      <c r="K5" s="142"/>
      <c r="L5" s="146"/>
      <c r="M5" s="156"/>
      <c r="N5" s="156"/>
      <c r="O5" s="156"/>
    </row>
    <row r="6" spans="1:15" ht="22.5">
      <c r="A6" s="141"/>
      <c r="B6" s="142"/>
      <c r="C6" s="362" t="str">
        <f>"към "&amp;TEXT(FinDYear,"dd\.mm\.yyyy")</f>
        <v>към 31.12.2006</v>
      </c>
      <c r="D6" s="362"/>
      <c r="E6" s="362"/>
      <c r="F6" s="362"/>
      <c r="G6" s="362"/>
      <c r="H6" s="362"/>
      <c r="I6" s="362"/>
      <c r="J6" s="362"/>
      <c r="K6" s="142"/>
      <c r="L6" s="146"/>
      <c r="M6" s="156"/>
      <c r="N6" s="156"/>
      <c r="O6" s="156"/>
    </row>
    <row r="7" spans="1:15" ht="13.5" thickBot="1">
      <c r="A7" s="141"/>
      <c r="B7" s="142"/>
      <c r="C7" s="147"/>
      <c r="D7" s="147"/>
      <c r="E7" s="148"/>
      <c r="F7" s="149"/>
      <c r="G7" s="142"/>
      <c r="H7" s="142"/>
      <c r="I7" s="143"/>
      <c r="J7" s="143"/>
      <c r="K7" s="142"/>
      <c r="L7" s="146"/>
      <c r="M7" s="156"/>
      <c r="N7" s="156"/>
      <c r="O7" s="156"/>
    </row>
    <row r="8" spans="1:15" s="152" customFormat="1" ht="25.5" customHeight="1">
      <c r="A8" s="150"/>
      <c r="B8" s="151"/>
      <c r="C8" s="358" t="s">
        <v>130</v>
      </c>
      <c r="D8" s="366" t="s">
        <v>60</v>
      </c>
      <c r="E8" s="360" t="s">
        <v>1</v>
      </c>
      <c r="F8" s="361"/>
      <c r="G8" s="364" t="s">
        <v>131</v>
      </c>
      <c r="H8" s="364" t="s">
        <v>60</v>
      </c>
      <c r="I8" s="360" t="s">
        <v>1</v>
      </c>
      <c r="J8" s="363"/>
      <c r="K8" s="154"/>
      <c r="L8" s="146"/>
      <c r="M8" s="156"/>
      <c r="N8" s="156"/>
      <c r="O8" s="156"/>
    </row>
    <row r="9" spans="1:12" s="156" customFormat="1" ht="25.5" customHeight="1">
      <c r="A9" s="153"/>
      <c r="B9" s="154"/>
      <c r="C9" s="359"/>
      <c r="D9" s="367"/>
      <c r="E9" s="155" t="s">
        <v>282</v>
      </c>
      <c r="F9" s="155" t="s">
        <v>483</v>
      </c>
      <c r="G9" s="365"/>
      <c r="H9" s="365"/>
      <c r="I9" s="155" t="s">
        <v>282</v>
      </c>
      <c r="J9" s="330" t="s">
        <v>484</v>
      </c>
      <c r="K9" s="154"/>
      <c r="L9" s="146"/>
    </row>
    <row r="10" spans="1:15" s="152" customFormat="1" ht="12.75">
      <c r="A10" s="150"/>
      <c r="B10" s="151"/>
      <c r="C10" s="158" t="s">
        <v>62</v>
      </c>
      <c r="D10" s="172" t="s">
        <v>63</v>
      </c>
      <c r="E10" s="157">
        <v>1</v>
      </c>
      <c r="F10" s="159">
        <v>2</v>
      </c>
      <c r="G10" s="160" t="s">
        <v>62</v>
      </c>
      <c r="H10" s="175" t="s">
        <v>63</v>
      </c>
      <c r="I10" s="189">
        <v>1</v>
      </c>
      <c r="J10" s="161">
        <v>2</v>
      </c>
      <c r="K10" s="154"/>
      <c r="L10" s="146"/>
      <c r="M10" s="137"/>
      <c r="N10" s="137"/>
      <c r="O10" s="137"/>
    </row>
    <row r="11" spans="1:12" ht="12.75">
      <c r="A11" s="141"/>
      <c r="B11" s="142"/>
      <c r="C11" s="106" t="s">
        <v>207</v>
      </c>
      <c r="D11" s="184"/>
      <c r="E11" s="185"/>
      <c r="F11" s="186"/>
      <c r="G11" s="56" t="s">
        <v>15</v>
      </c>
      <c r="H11" s="191"/>
      <c r="I11" s="185"/>
      <c r="J11" s="195"/>
      <c r="K11" s="154"/>
      <c r="L11" s="146"/>
    </row>
    <row r="12" spans="1:12" ht="12.75">
      <c r="A12" s="141"/>
      <c r="B12" s="142"/>
      <c r="C12" s="196" t="s">
        <v>196</v>
      </c>
      <c r="D12" s="184"/>
      <c r="E12" s="185"/>
      <c r="F12" s="186"/>
      <c r="G12" s="179" t="s">
        <v>496</v>
      </c>
      <c r="H12" s="191"/>
      <c r="I12" s="185"/>
      <c r="J12" s="195"/>
      <c r="K12" s="142"/>
      <c r="L12" s="146"/>
    </row>
    <row r="13" spans="1:12" ht="12.75">
      <c r="A13" s="141"/>
      <c r="B13" s="142"/>
      <c r="C13" s="40" t="s">
        <v>208</v>
      </c>
      <c r="D13" s="177" t="s">
        <v>64</v>
      </c>
      <c r="E13" s="173"/>
      <c r="F13" s="96"/>
      <c r="G13" s="46" t="s">
        <v>270</v>
      </c>
      <c r="H13" s="177" t="s">
        <v>104</v>
      </c>
      <c r="I13" s="190"/>
      <c r="J13" s="101"/>
      <c r="K13" s="142"/>
      <c r="L13" s="146"/>
    </row>
    <row r="14" spans="1:12" ht="12.75">
      <c r="A14" s="141"/>
      <c r="B14" s="142"/>
      <c r="C14" s="40" t="s">
        <v>209</v>
      </c>
      <c r="D14" s="177" t="s">
        <v>65</v>
      </c>
      <c r="E14" s="173"/>
      <c r="F14" s="96"/>
      <c r="G14" s="46" t="s">
        <v>271</v>
      </c>
      <c r="H14" s="177" t="s">
        <v>105</v>
      </c>
      <c r="I14" s="190"/>
      <c r="J14" s="101"/>
      <c r="K14" s="142"/>
      <c r="L14" s="146"/>
    </row>
    <row r="15" spans="1:12" ht="12.75">
      <c r="A15" s="141"/>
      <c r="B15" s="142"/>
      <c r="C15" s="40" t="s">
        <v>210</v>
      </c>
      <c r="D15" s="177" t="s">
        <v>66</v>
      </c>
      <c r="E15" s="173"/>
      <c r="F15" s="96"/>
      <c r="G15" s="46" t="s">
        <v>272</v>
      </c>
      <c r="H15" s="177" t="s">
        <v>277</v>
      </c>
      <c r="I15" s="190"/>
      <c r="J15" s="101"/>
      <c r="K15" s="142"/>
      <c r="L15" s="146"/>
    </row>
    <row r="16" spans="1:12" ht="25.5">
      <c r="A16" s="141"/>
      <c r="B16" s="142"/>
      <c r="C16" s="40" t="s">
        <v>211</v>
      </c>
      <c r="D16" s="177" t="s">
        <v>67</v>
      </c>
      <c r="E16" s="173"/>
      <c r="F16" s="96"/>
      <c r="G16" s="46" t="s">
        <v>273</v>
      </c>
      <c r="H16" s="177" t="s">
        <v>278</v>
      </c>
      <c r="I16" s="190"/>
      <c r="J16" s="101"/>
      <c r="K16" s="142"/>
      <c r="L16" s="146"/>
    </row>
    <row r="17" spans="1:12" ht="12.75">
      <c r="A17" s="141"/>
      <c r="B17" s="142"/>
      <c r="C17" s="40" t="s">
        <v>212</v>
      </c>
      <c r="D17" s="177" t="s">
        <v>214</v>
      </c>
      <c r="E17" s="173"/>
      <c r="F17" s="96"/>
      <c r="G17" s="46" t="s">
        <v>274</v>
      </c>
      <c r="H17" s="177" t="s">
        <v>279</v>
      </c>
      <c r="I17" s="190"/>
      <c r="J17" s="101"/>
      <c r="K17" s="142"/>
      <c r="L17" s="146"/>
    </row>
    <row r="18" spans="1:12" ht="12.75">
      <c r="A18" s="141"/>
      <c r="B18" s="142"/>
      <c r="C18" s="40" t="s">
        <v>491</v>
      </c>
      <c r="D18" s="177" t="s">
        <v>215</v>
      </c>
      <c r="E18" s="173"/>
      <c r="F18" s="96"/>
      <c r="G18" s="46" t="s">
        <v>275</v>
      </c>
      <c r="H18" s="177" t="s">
        <v>280</v>
      </c>
      <c r="I18" s="190"/>
      <c r="J18" s="101"/>
      <c r="K18" s="142"/>
      <c r="L18" s="146"/>
    </row>
    <row r="19" spans="1:12" ht="12.75">
      <c r="A19" s="141"/>
      <c r="B19" s="142"/>
      <c r="C19" s="40" t="s">
        <v>504</v>
      </c>
      <c r="D19" s="177" t="s">
        <v>216</v>
      </c>
      <c r="E19" s="173"/>
      <c r="F19" s="96"/>
      <c r="G19" s="46" t="s">
        <v>276</v>
      </c>
      <c r="H19" s="177" t="s">
        <v>281</v>
      </c>
      <c r="I19" s="190"/>
      <c r="J19" s="101"/>
      <c r="K19" s="142"/>
      <c r="L19" s="146"/>
    </row>
    <row r="20" spans="1:12" ht="12.75">
      <c r="A20" s="141"/>
      <c r="B20" s="142"/>
      <c r="C20" s="40" t="s">
        <v>213</v>
      </c>
      <c r="D20" s="177" t="s">
        <v>217</v>
      </c>
      <c r="E20" s="173"/>
      <c r="F20" s="96"/>
      <c r="G20" s="179" t="s">
        <v>16</v>
      </c>
      <c r="H20" s="180" t="s">
        <v>106</v>
      </c>
      <c r="I20" s="181">
        <f>SUM(I13,I18,I19)</f>
        <v>0</v>
      </c>
      <c r="J20" s="197">
        <f>SUM(J13,J18,J19)</f>
        <v>0</v>
      </c>
      <c r="K20" s="142"/>
      <c r="L20" s="146"/>
    </row>
    <row r="21" spans="1:12" ht="12.75">
      <c r="A21" s="141"/>
      <c r="B21" s="142"/>
      <c r="C21" s="196" t="s">
        <v>16</v>
      </c>
      <c r="D21" s="180" t="s">
        <v>68</v>
      </c>
      <c r="E21" s="181">
        <f>SUM(E13:E20)</f>
        <v>0</v>
      </c>
      <c r="F21" s="182">
        <f>SUM(F13:F20)</f>
        <v>0</v>
      </c>
      <c r="G21" s="179" t="s">
        <v>295</v>
      </c>
      <c r="H21" s="191"/>
      <c r="I21" s="185"/>
      <c r="J21" s="195"/>
      <c r="K21" s="142"/>
      <c r="L21" s="146"/>
    </row>
    <row r="22" spans="1:12" ht="12.75">
      <c r="A22" s="141"/>
      <c r="B22" s="142"/>
      <c r="C22" s="198" t="s">
        <v>197</v>
      </c>
      <c r="D22" s="184"/>
      <c r="E22" s="185"/>
      <c r="F22" s="186"/>
      <c r="G22" s="46" t="s">
        <v>283</v>
      </c>
      <c r="H22" s="177" t="s">
        <v>289</v>
      </c>
      <c r="I22" s="190"/>
      <c r="J22" s="101"/>
      <c r="K22" s="142"/>
      <c r="L22" s="146"/>
    </row>
    <row r="23" spans="1:12" ht="25.5">
      <c r="A23" s="141"/>
      <c r="B23" s="142"/>
      <c r="C23" s="40" t="s">
        <v>218</v>
      </c>
      <c r="D23" s="177" t="s">
        <v>69</v>
      </c>
      <c r="E23" s="173"/>
      <c r="F23" s="96"/>
      <c r="G23" s="46" t="s">
        <v>284</v>
      </c>
      <c r="H23" s="177" t="s">
        <v>290</v>
      </c>
      <c r="I23" s="190"/>
      <c r="J23" s="101"/>
      <c r="K23" s="142"/>
      <c r="L23" s="146"/>
    </row>
    <row r="24" spans="1:12" ht="12.75">
      <c r="A24" s="141"/>
      <c r="B24" s="142"/>
      <c r="C24" s="40" t="s">
        <v>219</v>
      </c>
      <c r="D24" s="177" t="s">
        <v>70</v>
      </c>
      <c r="E24" s="173"/>
      <c r="F24" s="96"/>
      <c r="G24" s="46" t="s">
        <v>285</v>
      </c>
      <c r="H24" s="177" t="s">
        <v>291</v>
      </c>
      <c r="I24" s="190"/>
      <c r="J24" s="101">
        <f>SUM(J25:J27)</f>
        <v>0</v>
      </c>
      <c r="K24" s="142"/>
      <c r="L24" s="146"/>
    </row>
    <row r="25" spans="1:12" ht="12.75">
      <c r="A25" s="141"/>
      <c r="B25" s="142"/>
      <c r="C25" s="40" t="s">
        <v>220</v>
      </c>
      <c r="D25" s="177" t="s">
        <v>71</v>
      </c>
      <c r="E25" s="173"/>
      <c r="F25" s="96"/>
      <c r="G25" s="46" t="s">
        <v>286</v>
      </c>
      <c r="H25" s="177" t="s">
        <v>292</v>
      </c>
      <c r="I25" s="190"/>
      <c r="J25" s="101"/>
      <c r="K25" s="142"/>
      <c r="L25" s="146"/>
    </row>
    <row r="26" spans="1:12" ht="25.5">
      <c r="A26" s="141"/>
      <c r="B26" s="142"/>
      <c r="C26" s="40" t="s">
        <v>221</v>
      </c>
      <c r="D26" s="177" t="s">
        <v>72</v>
      </c>
      <c r="E26" s="173"/>
      <c r="F26" s="96"/>
      <c r="G26" s="46" t="s">
        <v>287</v>
      </c>
      <c r="H26" s="177" t="s">
        <v>293</v>
      </c>
      <c r="I26" s="190"/>
      <c r="J26" s="101"/>
      <c r="K26" s="142"/>
      <c r="L26" s="146"/>
    </row>
    <row r="27" spans="1:12" ht="12.75">
      <c r="A27" s="141"/>
      <c r="B27" s="142"/>
      <c r="C27" s="196" t="s">
        <v>45</v>
      </c>
      <c r="D27" s="180" t="s">
        <v>73</v>
      </c>
      <c r="E27" s="182">
        <f>SUM(E23:E26)</f>
        <v>0</v>
      </c>
      <c r="F27" s="182">
        <f>SUM(F23:F26)</f>
        <v>0</v>
      </c>
      <c r="G27" s="46" t="s">
        <v>288</v>
      </c>
      <c r="H27" s="177" t="s">
        <v>294</v>
      </c>
      <c r="I27" s="190"/>
      <c r="J27" s="101"/>
      <c r="K27" s="142"/>
      <c r="L27" s="146"/>
    </row>
    <row r="28" spans="1:12" ht="12.75">
      <c r="A28" s="141"/>
      <c r="B28" s="142"/>
      <c r="C28" s="198" t="s">
        <v>222</v>
      </c>
      <c r="D28" s="184"/>
      <c r="E28" s="185"/>
      <c r="F28" s="186"/>
      <c r="G28" s="179" t="s">
        <v>45</v>
      </c>
      <c r="H28" s="180" t="s">
        <v>308</v>
      </c>
      <c r="I28" s="181">
        <f>SUM(I22:I24)</f>
        <v>0</v>
      </c>
      <c r="J28" s="197">
        <f>SUM(J22:J24)</f>
        <v>0</v>
      </c>
      <c r="K28" s="142"/>
      <c r="L28" s="146"/>
    </row>
    <row r="29" spans="1:12" ht="12.75">
      <c r="A29" s="141"/>
      <c r="B29" s="142"/>
      <c r="C29" s="40" t="s">
        <v>223</v>
      </c>
      <c r="D29" s="177" t="s">
        <v>74</v>
      </c>
      <c r="E29" s="96"/>
      <c r="F29" s="96"/>
      <c r="G29" s="179" t="s">
        <v>301</v>
      </c>
      <c r="H29" s="191"/>
      <c r="I29" s="185"/>
      <c r="J29" s="195"/>
      <c r="K29" s="142"/>
      <c r="L29" s="146"/>
    </row>
    <row r="30" spans="1:12" ht="25.5" customHeight="1">
      <c r="A30" s="141"/>
      <c r="B30" s="142"/>
      <c r="C30" s="40" t="s">
        <v>229</v>
      </c>
      <c r="D30" s="177" t="s">
        <v>75</v>
      </c>
      <c r="E30" s="173"/>
      <c r="F30" s="96"/>
      <c r="G30" s="46" t="s">
        <v>296</v>
      </c>
      <c r="H30" s="177" t="s">
        <v>107</v>
      </c>
      <c r="I30" s="190"/>
      <c r="J30" s="101"/>
      <c r="K30" s="142"/>
      <c r="L30" s="146"/>
    </row>
    <row r="31" spans="1:12" ht="12.75">
      <c r="A31" s="141"/>
      <c r="B31" s="142"/>
      <c r="C31" s="40" t="s">
        <v>228</v>
      </c>
      <c r="D31" s="177" t="s">
        <v>76</v>
      </c>
      <c r="E31" s="173"/>
      <c r="F31" s="96"/>
      <c r="G31" s="46" t="s">
        <v>297</v>
      </c>
      <c r="H31" s="177" t="s">
        <v>309</v>
      </c>
      <c r="I31" s="190"/>
      <c r="J31" s="101"/>
      <c r="K31" s="142"/>
      <c r="L31" s="146"/>
    </row>
    <row r="32" spans="1:12" ht="12.75">
      <c r="A32" s="141"/>
      <c r="B32" s="142"/>
      <c r="C32" s="40" t="s">
        <v>231</v>
      </c>
      <c r="D32" s="177" t="s">
        <v>77</v>
      </c>
      <c r="E32" s="173"/>
      <c r="F32" s="96"/>
      <c r="G32" s="46" t="s">
        <v>298</v>
      </c>
      <c r="H32" s="177" t="s">
        <v>310</v>
      </c>
      <c r="I32" s="190"/>
      <c r="J32" s="101"/>
      <c r="K32" s="142"/>
      <c r="L32" s="146"/>
    </row>
    <row r="33" spans="1:12" ht="12.75">
      <c r="A33" s="141"/>
      <c r="B33" s="142"/>
      <c r="C33" s="40" t="s">
        <v>489</v>
      </c>
      <c r="D33" s="177" t="s">
        <v>78</v>
      </c>
      <c r="E33" s="173"/>
      <c r="F33" s="96"/>
      <c r="G33" s="46" t="s">
        <v>299</v>
      </c>
      <c r="H33" s="177" t="s">
        <v>311</v>
      </c>
      <c r="I33" s="190"/>
      <c r="J33" s="101"/>
      <c r="K33" s="142"/>
      <c r="L33" s="146"/>
    </row>
    <row r="34" spans="1:12" ht="12.75">
      <c r="A34" s="141"/>
      <c r="B34" s="142"/>
      <c r="C34" s="40" t="s">
        <v>232</v>
      </c>
      <c r="D34" s="177" t="s">
        <v>79</v>
      </c>
      <c r="E34" s="173"/>
      <c r="F34" s="96"/>
      <c r="G34" s="46" t="s">
        <v>300</v>
      </c>
      <c r="H34" s="177" t="s">
        <v>312</v>
      </c>
      <c r="I34" s="190"/>
      <c r="J34" s="101"/>
      <c r="K34" s="142"/>
      <c r="L34" s="146"/>
    </row>
    <row r="35" spans="1:12" ht="12.75">
      <c r="A35" s="141"/>
      <c r="B35" s="142"/>
      <c r="C35" s="40" t="s">
        <v>490</v>
      </c>
      <c r="D35" s="177" t="s">
        <v>80</v>
      </c>
      <c r="E35" s="173"/>
      <c r="F35" s="96"/>
      <c r="G35" s="179" t="s">
        <v>46</v>
      </c>
      <c r="H35" s="180" t="s">
        <v>313</v>
      </c>
      <c r="I35" s="181">
        <f>SUM(I30,I33:I34)</f>
        <v>0</v>
      </c>
      <c r="J35" s="197">
        <f>SUM(J30,J33:J34)</f>
        <v>0</v>
      </c>
      <c r="K35" s="142"/>
      <c r="L35" s="146"/>
    </row>
    <row r="36" spans="1:12" ht="12.75">
      <c r="A36" s="141"/>
      <c r="B36" s="142"/>
      <c r="C36" s="40" t="s">
        <v>224</v>
      </c>
      <c r="D36" s="177" t="s">
        <v>81</v>
      </c>
      <c r="E36" s="96">
        <f>SUM(E37:E39)</f>
        <v>0</v>
      </c>
      <c r="F36" s="96">
        <f>SUM(F37:F39)</f>
        <v>0</v>
      </c>
      <c r="G36" s="47" t="s">
        <v>52</v>
      </c>
      <c r="H36" s="176" t="s">
        <v>109</v>
      </c>
      <c r="I36" s="174">
        <f>SUM(I20,I28,I35)</f>
        <v>0</v>
      </c>
      <c r="J36" s="102">
        <f>SUM(J20,J28,J35)</f>
        <v>0</v>
      </c>
      <c r="K36" s="142"/>
      <c r="L36" s="146"/>
    </row>
    <row r="37" spans="1:12" ht="12.75">
      <c r="A37" s="141"/>
      <c r="B37" s="142"/>
      <c r="C37" s="40" t="s">
        <v>233</v>
      </c>
      <c r="D37" s="177" t="s">
        <v>225</v>
      </c>
      <c r="E37" s="173"/>
      <c r="F37" s="96"/>
      <c r="G37" s="56" t="s">
        <v>203</v>
      </c>
      <c r="H37" s="191"/>
      <c r="I37" s="185"/>
      <c r="J37" s="195"/>
      <c r="K37" s="142"/>
      <c r="L37" s="146"/>
    </row>
    <row r="38" spans="1:12" ht="12.75">
      <c r="A38" s="141"/>
      <c r="B38" s="142"/>
      <c r="C38" s="40" t="s">
        <v>234</v>
      </c>
      <c r="D38" s="177" t="s">
        <v>226</v>
      </c>
      <c r="E38" s="173"/>
      <c r="F38" s="96"/>
      <c r="G38" s="179" t="s">
        <v>204</v>
      </c>
      <c r="H38" s="191"/>
      <c r="I38" s="185"/>
      <c r="J38" s="195"/>
      <c r="K38" s="142"/>
      <c r="L38" s="146"/>
    </row>
    <row r="39" spans="1:12" ht="12.75">
      <c r="A39" s="141"/>
      <c r="B39" s="142"/>
      <c r="C39" s="40" t="s">
        <v>235</v>
      </c>
      <c r="D39" s="177" t="s">
        <v>227</v>
      </c>
      <c r="E39" s="173"/>
      <c r="F39" s="96"/>
      <c r="G39" s="46" t="s">
        <v>17</v>
      </c>
      <c r="H39" s="177" t="s">
        <v>110</v>
      </c>
      <c r="I39" s="190"/>
      <c r="J39" s="101"/>
      <c r="K39" s="142"/>
      <c r="L39" s="146"/>
    </row>
    <row r="40" spans="1:12" ht="25.5">
      <c r="A40" s="141"/>
      <c r="B40" s="142"/>
      <c r="C40" s="196" t="s">
        <v>46</v>
      </c>
      <c r="D40" s="180" t="s">
        <v>82</v>
      </c>
      <c r="E40" s="182">
        <f>SUM(E29,E34:E36)</f>
        <v>0</v>
      </c>
      <c r="F40" s="182">
        <f>SUM(F29,F34:F36)</f>
        <v>0</v>
      </c>
      <c r="G40" s="46" t="s">
        <v>302</v>
      </c>
      <c r="H40" s="177" t="s">
        <v>111</v>
      </c>
      <c r="I40" s="190"/>
      <c r="J40" s="101"/>
      <c r="K40" s="142"/>
      <c r="L40" s="146"/>
    </row>
    <row r="41" spans="1:12" ht="12.75">
      <c r="A41" s="141"/>
      <c r="B41" s="142"/>
      <c r="C41" s="196" t="s">
        <v>230</v>
      </c>
      <c r="D41" s="184"/>
      <c r="E41" s="185"/>
      <c r="F41" s="186"/>
      <c r="G41" s="46" t="s">
        <v>316</v>
      </c>
      <c r="H41" s="177" t="s">
        <v>112</v>
      </c>
      <c r="I41" s="190"/>
      <c r="J41" s="101"/>
      <c r="K41" s="142"/>
      <c r="L41" s="146"/>
    </row>
    <row r="42" spans="1:12" ht="12.75">
      <c r="A42" s="141"/>
      <c r="B42" s="142"/>
      <c r="C42" s="40" t="s">
        <v>236</v>
      </c>
      <c r="D42" s="177" t="s">
        <v>238</v>
      </c>
      <c r="E42" s="173"/>
      <c r="F42" s="96"/>
      <c r="G42" s="46" t="s">
        <v>304</v>
      </c>
      <c r="H42" s="177" t="s">
        <v>113</v>
      </c>
      <c r="I42" s="190"/>
      <c r="J42" s="101"/>
      <c r="K42" s="142"/>
      <c r="L42" s="146"/>
    </row>
    <row r="43" spans="1:12" ht="12.75">
      <c r="A43" s="141"/>
      <c r="B43" s="142"/>
      <c r="C43" s="40" t="s">
        <v>237</v>
      </c>
      <c r="D43" s="177" t="s">
        <v>239</v>
      </c>
      <c r="E43" s="173"/>
      <c r="F43" s="96"/>
      <c r="G43" s="46" t="s">
        <v>305</v>
      </c>
      <c r="H43" s="177" t="s">
        <v>114</v>
      </c>
      <c r="I43" s="190"/>
      <c r="J43" s="101"/>
      <c r="K43" s="142"/>
      <c r="L43" s="146"/>
    </row>
    <row r="44" spans="1:12" ht="12.75">
      <c r="A44" s="141"/>
      <c r="B44" s="142"/>
      <c r="C44" s="196" t="s">
        <v>47</v>
      </c>
      <c r="D44" s="180" t="s">
        <v>83</v>
      </c>
      <c r="E44" s="181">
        <f>SUM(E42:E43)</f>
        <v>0</v>
      </c>
      <c r="F44" s="182">
        <f>SUM(F42:F43)</f>
        <v>0</v>
      </c>
      <c r="G44" s="46" t="s">
        <v>306</v>
      </c>
      <c r="H44" s="177" t="s">
        <v>314</v>
      </c>
      <c r="I44" s="190"/>
      <c r="J44" s="101"/>
      <c r="K44" s="142"/>
      <c r="L44" s="146"/>
    </row>
    <row r="45" spans="1:12" ht="12.75">
      <c r="A45" s="141"/>
      <c r="B45" s="142"/>
      <c r="C45" s="196" t="s">
        <v>25</v>
      </c>
      <c r="D45" s="184"/>
      <c r="E45" s="173"/>
      <c r="F45" s="96"/>
      <c r="G45" s="46" t="s">
        <v>307</v>
      </c>
      <c r="H45" s="177" t="s">
        <v>315</v>
      </c>
      <c r="I45" s="190"/>
      <c r="J45" s="101"/>
      <c r="K45" s="142"/>
      <c r="L45" s="146"/>
    </row>
    <row r="46" spans="1:12" ht="12.75">
      <c r="A46" s="141"/>
      <c r="B46" s="142"/>
      <c r="C46" s="196" t="s">
        <v>48</v>
      </c>
      <c r="D46" s="180" t="s">
        <v>85</v>
      </c>
      <c r="E46" s="181">
        <f>E45</f>
        <v>0</v>
      </c>
      <c r="F46" s="182">
        <f>F45</f>
        <v>0</v>
      </c>
      <c r="G46" s="179" t="s">
        <v>16</v>
      </c>
      <c r="H46" s="180" t="s">
        <v>115</v>
      </c>
      <c r="I46" s="181">
        <f>SUM(I39:I40,I42:I45)</f>
        <v>0</v>
      </c>
      <c r="J46" s="197">
        <f>SUM(J39:J40,J42:J45)</f>
        <v>0</v>
      </c>
      <c r="K46" s="142"/>
      <c r="L46" s="146"/>
    </row>
    <row r="47" spans="1:12" ht="25.5">
      <c r="A47" s="141"/>
      <c r="B47" s="142"/>
      <c r="C47" s="196" t="s">
        <v>505</v>
      </c>
      <c r="D47" s="184"/>
      <c r="E47" s="173"/>
      <c r="F47" s="96"/>
      <c r="G47" s="196" t="s">
        <v>317</v>
      </c>
      <c r="H47" s="180" t="s">
        <v>116</v>
      </c>
      <c r="I47" s="183"/>
      <c r="J47" s="183"/>
      <c r="K47" s="142"/>
      <c r="L47" s="146"/>
    </row>
    <row r="48" spans="1:12" ht="12.75">
      <c r="A48" s="141"/>
      <c r="B48" s="142"/>
      <c r="C48" s="196" t="s">
        <v>506</v>
      </c>
      <c r="D48" s="180" t="s">
        <v>507</v>
      </c>
      <c r="E48" s="181">
        <f>E47</f>
        <v>0</v>
      </c>
      <c r="F48" s="182">
        <f>F47</f>
        <v>0</v>
      </c>
      <c r="G48" s="47" t="s">
        <v>51</v>
      </c>
      <c r="H48" s="176" t="s">
        <v>117</v>
      </c>
      <c r="I48" s="174">
        <f>SUM(I46,I47)</f>
        <v>0</v>
      </c>
      <c r="J48" s="102">
        <f>SUM(J46,J47)</f>
        <v>0</v>
      </c>
      <c r="K48" s="142"/>
      <c r="L48" s="146"/>
    </row>
    <row r="49" spans="1:12" ht="12.75">
      <c r="A49" s="141"/>
      <c r="B49" s="142"/>
      <c r="C49" s="39" t="s">
        <v>52</v>
      </c>
      <c r="D49" s="176" t="s">
        <v>61</v>
      </c>
      <c r="E49" s="174">
        <f>SUM(E21,E27,E40,E44,E46,E48)</f>
        <v>0</v>
      </c>
      <c r="F49" s="93">
        <f>SUM(F21,F27,F40,F44,F46,F48)</f>
        <v>0</v>
      </c>
      <c r="G49" s="56" t="s">
        <v>19</v>
      </c>
      <c r="H49" s="191"/>
      <c r="I49" s="185"/>
      <c r="J49" s="195"/>
      <c r="K49" s="142"/>
      <c r="L49" s="146"/>
    </row>
    <row r="50" spans="1:12" ht="12.75">
      <c r="A50" s="141"/>
      <c r="B50" s="142"/>
      <c r="C50" s="106" t="s">
        <v>240</v>
      </c>
      <c r="D50" s="184"/>
      <c r="E50" s="185"/>
      <c r="F50" s="186"/>
      <c r="G50" s="179" t="s">
        <v>20</v>
      </c>
      <c r="H50" s="191"/>
      <c r="I50" s="185"/>
      <c r="J50" s="195"/>
      <c r="K50" s="142"/>
      <c r="L50" s="146"/>
    </row>
    <row r="51" spans="1:12" ht="12.75">
      <c r="A51" s="141"/>
      <c r="B51" s="142"/>
      <c r="C51" s="198" t="s">
        <v>492</v>
      </c>
      <c r="D51" s="184"/>
      <c r="E51" s="185"/>
      <c r="F51" s="186"/>
      <c r="G51" s="46" t="s">
        <v>17</v>
      </c>
      <c r="H51" s="177" t="s">
        <v>118</v>
      </c>
      <c r="I51" s="190"/>
      <c r="J51" s="101"/>
      <c r="K51" s="142"/>
      <c r="L51" s="146"/>
    </row>
    <row r="52" spans="1:12" ht="25.5">
      <c r="A52" s="141"/>
      <c r="B52" s="142"/>
      <c r="C52" s="40" t="s">
        <v>198</v>
      </c>
      <c r="D52" s="177" t="s">
        <v>87</v>
      </c>
      <c r="E52" s="173"/>
      <c r="F52" s="96"/>
      <c r="G52" s="46" t="s">
        <v>318</v>
      </c>
      <c r="H52" s="177" t="s">
        <v>120</v>
      </c>
      <c r="I52" s="190"/>
      <c r="J52" s="101"/>
      <c r="K52" s="142"/>
      <c r="L52" s="146"/>
    </row>
    <row r="53" spans="1:12" ht="12.75">
      <c r="A53" s="141"/>
      <c r="B53" s="142"/>
      <c r="C53" s="40" t="s">
        <v>199</v>
      </c>
      <c r="D53" s="177" t="s">
        <v>86</v>
      </c>
      <c r="E53" s="173"/>
      <c r="F53" s="96"/>
      <c r="G53" s="46" t="s">
        <v>303</v>
      </c>
      <c r="H53" s="177" t="s">
        <v>119</v>
      </c>
      <c r="I53" s="190"/>
      <c r="J53" s="101"/>
      <c r="K53" s="142"/>
      <c r="L53" s="146"/>
    </row>
    <row r="54" spans="1:12" ht="12.75">
      <c r="A54" s="141"/>
      <c r="B54" s="142"/>
      <c r="C54" s="40" t="s">
        <v>200</v>
      </c>
      <c r="D54" s="177" t="s">
        <v>88</v>
      </c>
      <c r="E54" s="173"/>
      <c r="F54" s="96"/>
      <c r="G54" s="46" t="s">
        <v>319</v>
      </c>
      <c r="H54" s="177" t="s">
        <v>121</v>
      </c>
      <c r="I54" s="190"/>
      <c r="J54" s="101"/>
      <c r="K54" s="142"/>
      <c r="L54" s="146"/>
    </row>
    <row r="55" spans="1:12" ht="25.5">
      <c r="A55" s="141"/>
      <c r="B55" s="142"/>
      <c r="C55" s="40" t="s">
        <v>201</v>
      </c>
      <c r="D55" s="177" t="s">
        <v>89</v>
      </c>
      <c r="E55" s="173"/>
      <c r="F55" s="96"/>
      <c r="G55" s="46" t="s">
        <v>497</v>
      </c>
      <c r="H55" s="177" t="s">
        <v>122</v>
      </c>
      <c r="I55" s="190"/>
      <c r="J55" s="101"/>
      <c r="K55" s="142"/>
      <c r="L55" s="146"/>
    </row>
    <row r="56" spans="1:12" ht="12.75">
      <c r="A56" s="141"/>
      <c r="B56" s="142"/>
      <c r="C56" s="40" t="s">
        <v>241</v>
      </c>
      <c r="D56" s="177" t="s">
        <v>90</v>
      </c>
      <c r="E56" s="173"/>
      <c r="F56" s="96"/>
      <c r="G56" s="46" t="s">
        <v>498</v>
      </c>
      <c r="H56" s="177" t="s">
        <v>123</v>
      </c>
      <c r="I56" s="190"/>
      <c r="J56" s="101"/>
      <c r="K56" s="142"/>
      <c r="L56" s="146"/>
    </row>
    <row r="57" spans="1:12" ht="25.5">
      <c r="A57" s="141"/>
      <c r="B57" s="142"/>
      <c r="C57" s="40" t="s">
        <v>242</v>
      </c>
      <c r="D57" s="177" t="s">
        <v>91</v>
      </c>
      <c r="E57" s="173"/>
      <c r="F57" s="96"/>
      <c r="G57" s="46" t="s">
        <v>499</v>
      </c>
      <c r="H57" s="177" t="s">
        <v>124</v>
      </c>
      <c r="I57" s="190"/>
      <c r="J57" s="101"/>
      <c r="K57" s="142"/>
      <c r="L57" s="146"/>
    </row>
    <row r="58" spans="1:12" ht="12.75">
      <c r="A58" s="141"/>
      <c r="B58" s="142"/>
      <c r="C58" s="40" t="s">
        <v>243</v>
      </c>
      <c r="D58" s="177" t="s">
        <v>92</v>
      </c>
      <c r="E58" s="173"/>
      <c r="F58" s="96"/>
      <c r="G58" s="46" t="s">
        <v>500</v>
      </c>
      <c r="H58" s="177" t="s">
        <v>125</v>
      </c>
      <c r="I58" s="190"/>
      <c r="J58" s="101"/>
      <c r="K58" s="142"/>
      <c r="L58" s="146"/>
    </row>
    <row r="59" spans="1:12" ht="12.75">
      <c r="A59" s="141"/>
      <c r="B59" s="142"/>
      <c r="C59" s="196" t="s">
        <v>16</v>
      </c>
      <c r="D59" s="180" t="s">
        <v>93</v>
      </c>
      <c r="E59" s="181">
        <f>SUM(E52:E58)</f>
        <v>0</v>
      </c>
      <c r="F59" s="182">
        <f>SUM(F52:F58)</f>
        <v>0</v>
      </c>
      <c r="G59" s="46" t="s">
        <v>501</v>
      </c>
      <c r="H59" s="177" t="s">
        <v>126</v>
      </c>
      <c r="I59" s="190"/>
      <c r="J59" s="101"/>
      <c r="K59" s="142"/>
      <c r="L59" s="146"/>
    </row>
    <row r="60" spans="1:12" ht="12.75">
      <c r="A60" s="141"/>
      <c r="B60" s="142"/>
      <c r="C60" s="198" t="s">
        <v>202</v>
      </c>
      <c r="D60" s="184"/>
      <c r="E60" s="185"/>
      <c r="F60" s="186"/>
      <c r="G60" s="46" t="s">
        <v>502</v>
      </c>
      <c r="H60" s="177" t="s">
        <v>503</v>
      </c>
      <c r="I60" s="190"/>
      <c r="J60" s="101"/>
      <c r="K60" s="142"/>
      <c r="L60" s="146"/>
    </row>
    <row r="61" spans="1:12" ht="12.75">
      <c r="A61" s="141"/>
      <c r="B61" s="142"/>
      <c r="C61" s="40" t="s">
        <v>18</v>
      </c>
      <c r="D61" s="177" t="s">
        <v>94</v>
      </c>
      <c r="E61" s="173"/>
      <c r="F61" s="96"/>
      <c r="G61" s="179" t="s">
        <v>16</v>
      </c>
      <c r="H61" s="180" t="s">
        <v>127</v>
      </c>
      <c r="I61" s="181">
        <f>SUM(I51:I52,I54:I60)</f>
        <v>0</v>
      </c>
      <c r="J61" s="197">
        <f>SUM(J51:J52,J54:J60)</f>
        <v>0</v>
      </c>
      <c r="K61" s="142"/>
      <c r="L61" s="146"/>
    </row>
    <row r="62" spans="1:12" ht="12.75">
      <c r="A62" s="141"/>
      <c r="B62" s="142"/>
      <c r="C62" s="40" t="s">
        <v>493</v>
      </c>
      <c r="D62" s="177" t="s">
        <v>495</v>
      </c>
      <c r="E62" s="173"/>
      <c r="F62" s="96"/>
      <c r="G62" s="179"/>
      <c r="H62" s="180"/>
      <c r="I62" s="181"/>
      <c r="J62" s="197"/>
      <c r="K62" s="142"/>
      <c r="L62" s="146"/>
    </row>
    <row r="63" spans="1:12" ht="25.5">
      <c r="A63" s="141"/>
      <c r="B63" s="142"/>
      <c r="C63" s="40" t="s">
        <v>494</v>
      </c>
      <c r="D63" s="177" t="s">
        <v>95</v>
      </c>
      <c r="E63" s="173"/>
      <c r="F63" s="96"/>
      <c r="G63" s="179" t="s">
        <v>320</v>
      </c>
      <c r="H63" s="175" t="s">
        <v>128</v>
      </c>
      <c r="I63" s="193"/>
      <c r="J63" s="194"/>
      <c r="K63" s="142"/>
      <c r="L63" s="146"/>
    </row>
    <row r="64" spans="1:12" ht="12.75">
      <c r="A64" s="141"/>
      <c r="B64" s="142"/>
      <c r="C64" s="40" t="s">
        <v>244</v>
      </c>
      <c r="D64" s="177" t="s">
        <v>247</v>
      </c>
      <c r="E64" s="173"/>
      <c r="F64" s="96"/>
      <c r="G64" s="47" t="s">
        <v>50</v>
      </c>
      <c r="H64" s="176" t="s">
        <v>321</v>
      </c>
      <c r="I64" s="174">
        <f>SUM(I61,I63)</f>
        <v>0</v>
      </c>
      <c r="J64" s="102">
        <f>SUM(J61,J63)</f>
        <v>0</v>
      </c>
      <c r="K64" s="142"/>
      <c r="L64" s="146"/>
    </row>
    <row r="65" spans="1:12" ht="12.75">
      <c r="A65" s="141"/>
      <c r="B65" s="142"/>
      <c r="C65" s="40" t="s">
        <v>245</v>
      </c>
      <c r="D65" s="177" t="s">
        <v>248</v>
      </c>
      <c r="E65" s="173"/>
      <c r="F65" s="96"/>
      <c r="G65" s="245"/>
      <c r="H65" s="242"/>
      <c r="I65" s="242"/>
      <c r="J65" s="249"/>
      <c r="K65" s="142"/>
      <c r="L65" s="146"/>
    </row>
    <row r="66" spans="1:12" ht="27" customHeight="1">
      <c r="A66" s="141"/>
      <c r="B66" s="142"/>
      <c r="C66" s="40" t="s">
        <v>246</v>
      </c>
      <c r="D66" s="177" t="s">
        <v>249</v>
      </c>
      <c r="E66" s="173"/>
      <c r="F66" s="96"/>
      <c r="G66" s="245"/>
      <c r="H66" s="242"/>
      <c r="I66" s="242"/>
      <c r="J66" s="249"/>
      <c r="K66" s="142"/>
      <c r="L66" s="146"/>
    </row>
    <row r="67" spans="1:12" ht="12.75">
      <c r="A67" s="141"/>
      <c r="B67" s="142"/>
      <c r="C67" s="196" t="s">
        <v>45</v>
      </c>
      <c r="D67" s="180" t="s">
        <v>96</v>
      </c>
      <c r="E67" s="181">
        <f>SUM(E61,E62:E66)</f>
        <v>0</v>
      </c>
      <c r="F67" s="181">
        <f>SUM(F61,F62:F66)</f>
        <v>0</v>
      </c>
      <c r="G67" s="245"/>
      <c r="H67" s="242"/>
      <c r="I67" s="242"/>
      <c r="J67" s="249"/>
      <c r="K67" s="142"/>
      <c r="L67" s="146"/>
    </row>
    <row r="68" spans="1:12" ht="12.75">
      <c r="A68" s="141"/>
      <c r="B68" s="142"/>
      <c r="C68" s="198" t="s">
        <v>250</v>
      </c>
      <c r="D68" s="184"/>
      <c r="E68" s="185"/>
      <c r="F68" s="186"/>
      <c r="G68" s="245"/>
      <c r="H68" s="242"/>
      <c r="I68" s="242"/>
      <c r="J68" s="249"/>
      <c r="K68" s="142"/>
      <c r="L68" s="146"/>
    </row>
    <row r="69" spans="1:12" ht="25.5">
      <c r="A69" s="141"/>
      <c r="B69" s="142"/>
      <c r="C69" s="40" t="s">
        <v>251</v>
      </c>
      <c r="D69" s="177" t="s">
        <v>97</v>
      </c>
      <c r="E69" s="173"/>
      <c r="F69" s="96"/>
      <c r="G69" s="245"/>
      <c r="H69" s="242"/>
      <c r="I69" s="242"/>
      <c r="J69" s="249"/>
      <c r="K69" s="142"/>
      <c r="L69" s="146"/>
    </row>
    <row r="70" spans="1:12" ht="25.5">
      <c r="A70" s="141"/>
      <c r="B70" s="142"/>
      <c r="C70" s="40" t="s">
        <v>252</v>
      </c>
      <c r="D70" s="177" t="s">
        <v>98</v>
      </c>
      <c r="E70" s="173"/>
      <c r="F70" s="96"/>
      <c r="G70" s="245"/>
      <c r="H70" s="242"/>
      <c r="I70" s="242"/>
      <c r="J70" s="249"/>
      <c r="K70" s="142"/>
      <c r="L70" s="146"/>
    </row>
    <row r="71" spans="1:12" ht="12.75">
      <c r="A71" s="141"/>
      <c r="B71" s="142"/>
      <c r="C71" s="40" t="s">
        <v>253</v>
      </c>
      <c r="D71" s="177" t="s">
        <v>99</v>
      </c>
      <c r="E71" s="173"/>
      <c r="F71" s="96"/>
      <c r="G71" s="245"/>
      <c r="H71" s="242"/>
      <c r="I71" s="242"/>
      <c r="J71" s="249"/>
      <c r="K71" s="142"/>
      <c r="L71" s="146"/>
    </row>
    <row r="72" spans="1:12" ht="25.5">
      <c r="A72" s="141"/>
      <c r="B72" s="142"/>
      <c r="C72" s="40" t="s">
        <v>254</v>
      </c>
      <c r="D72" s="177" t="s">
        <v>260</v>
      </c>
      <c r="E72" s="173"/>
      <c r="F72" s="96"/>
      <c r="G72" s="245"/>
      <c r="H72" s="242"/>
      <c r="I72" s="242"/>
      <c r="J72" s="249"/>
      <c r="K72" s="142"/>
      <c r="L72" s="146"/>
    </row>
    <row r="73" spans="1:12" ht="26.25" customHeight="1">
      <c r="A73" s="141"/>
      <c r="B73" s="142"/>
      <c r="C73" s="40" t="s">
        <v>255</v>
      </c>
      <c r="D73" s="177" t="s">
        <v>261</v>
      </c>
      <c r="E73" s="173"/>
      <c r="F73" s="98"/>
      <c r="G73" s="245"/>
      <c r="H73" s="242"/>
      <c r="I73" s="242"/>
      <c r="J73" s="249"/>
      <c r="K73" s="142"/>
      <c r="L73" s="146"/>
    </row>
    <row r="74" spans="1:12" ht="18.75" customHeight="1">
      <c r="A74" s="141"/>
      <c r="B74" s="142"/>
      <c r="C74" s="196" t="s">
        <v>46</v>
      </c>
      <c r="D74" s="180" t="s">
        <v>100</v>
      </c>
      <c r="E74" s="181">
        <f>SUM(E69:E73)</f>
        <v>0</v>
      </c>
      <c r="F74" s="181">
        <f>SUM(F69:F73)</f>
        <v>0</v>
      </c>
      <c r="G74" s="245"/>
      <c r="H74" s="242"/>
      <c r="I74" s="242"/>
      <c r="J74" s="249"/>
      <c r="K74" s="142"/>
      <c r="L74" s="146"/>
    </row>
    <row r="75" spans="1:12" ht="12.75">
      <c r="A75" s="141"/>
      <c r="B75" s="142"/>
      <c r="C75" s="198" t="s">
        <v>22</v>
      </c>
      <c r="D75" s="184"/>
      <c r="E75" s="185"/>
      <c r="F75" s="185"/>
      <c r="G75" s="245"/>
      <c r="H75" s="242"/>
      <c r="I75" s="242"/>
      <c r="J75" s="249"/>
      <c r="K75" s="142"/>
      <c r="L75" s="146"/>
    </row>
    <row r="76" spans="1:12" ht="12.75">
      <c r="A76" s="141"/>
      <c r="B76" s="142"/>
      <c r="C76" s="40" t="s">
        <v>23</v>
      </c>
      <c r="D76" s="177" t="s">
        <v>259</v>
      </c>
      <c r="E76" s="173"/>
      <c r="F76" s="98"/>
      <c r="G76" s="245"/>
      <c r="H76" s="242"/>
      <c r="I76" s="242"/>
      <c r="J76" s="249"/>
      <c r="K76" s="142"/>
      <c r="L76" s="146"/>
    </row>
    <row r="77" spans="1:12" ht="25.5">
      <c r="A77" s="141"/>
      <c r="B77" s="142"/>
      <c r="C77" s="40" t="s">
        <v>256</v>
      </c>
      <c r="D77" s="177" t="s">
        <v>262</v>
      </c>
      <c r="E77" s="173"/>
      <c r="F77" s="98"/>
      <c r="G77" s="245"/>
      <c r="H77" s="242"/>
      <c r="I77" s="242"/>
      <c r="J77" s="249"/>
      <c r="K77" s="142"/>
      <c r="L77" s="146"/>
    </row>
    <row r="78" spans="1:12" ht="25.5">
      <c r="A78" s="141"/>
      <c r="B78" s="142"/>
      <c r="C78" s="40" t="s">
        <v>257</v>
      </c>
      <c r="D78" s="177" t="s">
        <v>263</v>
      </c>
      <c r="E78" s="173"/>
      <c r="F78" s="98"/>
      <c r="G78" s="245"/>
      <c r="H78" s="242"/>
      <c r="I78" s="242"/>
      <c r="J78" s="249"/>
      <c r="K78" s="142"/>
      <c r="L78" s="146"/>
    </row>
    <row r="79" spans="1:12" ht="25.5">
      <c r="A79" s="141"/>
      <c r="B79" s="142"/>
      <c r="C79" s="40" t="s">
        <v>256</v>
      </c>
      <c r="D79" s="177" t="s">
        <v>264</v>
      </c>
      <c r="E79" s="173"/>
      <c r="F79" s="98"/>
      <c r="G79" s="245"/>
      <c r="H79" s="242"/>
      <c r="I79" s="242"/>
      <c r="J79" s="249"/>
      <c r="K79" s="142"/>
      <c r="L79" s="146"/>
    </row>
    <row r="80" spans="1:12" ht="12.75">
      <c r="A80" s="141"/>
      <c r="B80" s="142"/>
      <c r="C80" s="40" t="s">
        <v>24</v>
      </c>
      <c r="D80" s="177" t="s">
        <v>265</v>
      </c>
      <c r="E80" s="173"/>
      <c r="F80" s="98"/>
      <c r="G80" s="245"/>
      <c r="H80" s="242"/>
      <c r="I80" s="242"/>
      <c r="J80" s="249"/>
      <c r="K80" s="142"/>
      <c r="L80" s="146"/>
    </row>
    <row r="81" spans="1:12" ht="25.5">
      <c r="A81" s="141"/>
      <c r="B81" s="142"/>
      <c r="C81" s="40" t="s">
        <v>256</v>
      </c>
      <c r="D81" s="177" t="s">
        <v>266</v>
      </c>
      <c r="E81" s="173"/>
      <c r="F81" s="98"/>
      <c r="G81" s="245"/>
      <c r="H81" s="242"/>
      <c r="I81" s="242"/>
      <c r="J81" s="249"/>
      <c r="K81" s="142"/>
      <c r="L81" s="146"/>
    </row>
    <row r="82" spans="1:12" ht="12.75">
      <c r="A82" s="141"/>
      <c r="B82" s="142"/>
      <c r="C82" s="40" t="s">
        <v>258</v>
      </c>
      <c r="D82" s="177" t="s">
        <v>267</v>
      </c>
      <c r="E82" s="173"/>
      <c r="F82" s="98"/>
      <c r="G82" s="245"/>
      <c r="H82" s="242"/>
      <c r="I82" s="242"/>
      <c r="J82" s="249"/>
      <c r="K82" s="142"/>
      <c r="L82" s="146"/>
    </row>
    <row r="83" spans="1:12" ht="12.75">
      <c r="A83" s="141"/>
      <c r="B83" s="142"/>
      <c r="C83" s="196" t="s">
        <v>49</v>
      </c>
      <c r="D83" s="180" t="s">
        <v>84</v>
      </c>
      <c r="E83" s="181">
        <f>SUM(E76,E78,E80,E82)</f>
        <v>0</v>
      </c>
      <c r="F83" s="181">
        <f>SUM(F76,F78,F80,F82)</f>
        <v>0</v>
      </c>
      <c r="G83" s="245"/>
      <c r="H83" s="242"/>
      <c r="I83" s="242"/>
      <c r="J83" s="249"/>
      <c r="K83" s="142"/>
      <c r="L83" s="146"/>
    </row>
    <row r="84" spans="1:12" ht="12.75">
      <c r="A84" s="141"/>
      <c r="B84" s="142"/>
      <c r="C84" s="196" t="s">
        <v>25</v>
      </c>
      <c r="D84" s="175" t="s">
        <v>268</v>
      </c>
      <c r="E84" s="183"/>
      <c r="F84" s="183"/>
      <c r="G84" s="245"/>
      <c r="H84" s="242"/>
      <c r="I84" s="242"/>
      <c r="J84" s="249"/>
      <c r="K84" s="142"/>
      <c r="L84" s="146"/>
    </row>
    <row r="85" spans="1:12" ht="12.75">
      <c r="A85" s="141"/>
      <c r="B85" s="142"/>
      <c r="C85" s="39" t="s">
        <v>51</v>
      </c>
      <c r="D85" s="176" t="s">
        <v>101</v>
      </c>
      <c r="E85" s="174">
        <f>SUM(E59,E67,E74,E83,E84)</f>
        <v>0</v>
      </c>
      <c r="F85" s="238">
        <f>SUM(F59,F67,F74,F83,F84)</f>
        <v>0</v>
      </c>
      <c r="G85" s="246"/>
      <c r="H85" s="247"/>
      <c r="I85" s="247"/>
      <c r="J85" s="250"/>
      <c r="K85" s="142"/>
      <c r="L85" s="146"/>
    </row>
    <row r="86" spans="1:12" ht="12.75">
      <c r="A86" s="141"/>
      <c r="B86" s="142"/>
      <c r="C86" s="41" t="s">
        <v>26</v>
      </c>
      <c r="D86" s="178" t="s">
        <v>102</v>
      </c>
      <c r="E86" s="100">
        <f>SUM(E49,E85)</f>
        <v>0</v>
      </c>
      <c r="F86" s="100">
        <f>SUM(F49,F85)</f>
        <v>0</v>
      </c>
      <c r="G86" s="57" t="s">
        <v>21</v>
      </c>
      <c r="H86" s="236" t="s">
        <v>129</v>
      </c>
      <c r="I86" s="240">
        <f>SUM(I36,I48,I64)</f>
        <v>0</v>
      </c>
      <c r="J86" s="241">
        <f>SUM(J36,J48,J64)</f>
        <v>0</v>
      </c>
      <c r="K86" s="142"/>
      <c r="L86" s="146"/>
    </row>
    <row r="87" spans="1:12" ht="27" customHeight="1" thickBot="1">
      <c r="A87" s="141"/>
      <c r="B87" s="142"/>
      <c r="C87" s="42" t="s">
        <v>269</v>
      </c>
      <c r="D87" s="192" t="s">
        <v>103</v>
      </c>
      <c r="E87" s="187"/>
      <c r="F87" s="188"/>
      <c r="G87" s="49" t="s">
        <v>322</v>
      </c>
      <c r="H87" s="192" t="s">
        <v>323</v>
      </c>
      <c r="I87" s="326"/>
      <c r="J87" s="327"/>
      <c r="K87" s="142"/>
      <c r="L87" s="146"/>
    </row>
    <row r="88" spans="1:12" ht="16.5" customHeight="1">
      <c r="A88" s="141"/>
      <c r="B88" s="142"/>
      <c r="C88" s="143"/>
      <c r="D88" s="143"/>
      <c r="E88" s="144"/>
      <c r="F88" s="142"/>
      <c r="G88" s="142"/>
      <c r="H88" s="142"/>
      <c r="I88" s="143"/>
      <c r="J88" s="143"/>
      <c r="K88" s="142"/>
      <c r="L88" s="146"/>
    </row>
    <row r="89" spans="1:12" ht="12.75">
      <c r="A89" s="141"/>
      <c r="B89" s="142"/>
      <c r="C89" s="143"/>
      <c r="D89" s="143"/>
      <c r="E89" s="162"/>
      <c r="F89" s="142"/>
      <c r="G89" s="142"/>
      <c r="H89" s="142"/>
      <c r="I89" s="143"/>
      <c r="J89" s="143"/>
      <c r="K89" s="142"/>
      <c r="L89" s="146"/>
    </row>
    <row r="90" spans="1:12" ht="12.75">
      <c r="A90" s="141"/>
      <c r="B90" s="142"/>
      <c r="C90" s="296" t="str">
        <f>"Дата: "&amp;TEXT(DateSend,"dd\.mm\.yyyy")</f>
        <v>Дата: 08.03.2007</v>
      </c>
      <c r="D90" s="357"/>
      <c r="E90" s="357"/>
      <c r="F90" s="162"/>
      <c r="G90" s="162"/>
      <c r="H90" s="162"/>
      <c r="I90" s="147"/>
      <c r="J90" s="147"/>
      <c r="K90" s="142"/>
      <c r="L90" s="146"/>
    </row>
    <row r="91" spans="1:12" ht="12.75">
      <c r="A91" s="141"/>
      <c r="B91" s="142"/>
      <c r="C91" s="143" t="str">
        <f>"Ръководител: "&amp;CEO</f>
        <v>Ръководител: </v>
      </c>
      <c r="D91" s="163"/>
      <c r="E91" s="149"/>
      <c r="F91" s="149"/>
      <c r="G91" s="149"/>
      <c r="H91" s="149"/>
      <c r="I91" s="147"/>
      <c r="J91" s="147"/>
      <c r="K91" s="142"/>
      <c r="L91" s="146"/>
    </row>
    <row r="92" spans="1:12" ht="12.75">
      <c r="A92" s="141"/>
      <c r="B92" s="142"/>
      <c r="C92" s="296" t="str">
        <f>"Гл.счетоводител: "&amp;FirstAcc</f>
        <v>Гл.счетоводител: </v>
      </c>
      <c r="D92" s="163"/>
      <c r="E92" s="162"/>
      <c r="F92" s="142"/>
      <c r="G92" s="142"/>
      <c r="H92" s="142"/>
      <c r="I92" s="143"/>
      <c r="J92" s="143"/>
      <c r="K92" s="142"/>
      <c r="L92" s="146"/>
    </row>
    <row r="93" spans="1:11" ht="12.75">
      <c r="A93" s="170"/>
      <c r="B93" s="142"/>
      <c r="C93" s="143" t="str">
        <f>"Заверил: "&amp;Oditor</f>
        <v>Заверил: </v>
      </c>
      <c r="D93" s="163"/>
      <c r="E93" s="162"/>
      <c r="F93" s="142"/>
      <c r="G93" s="142"/>
      <c r="H93" s="142"/>
      <c r="I93" s="143"/>
      <c r="J93" s="143"/>
      <c r="K93" s="142"/>
    </row>
    <row r="94" spans="1:11" ht="13.5" thickBot="1">
      <c r="A94" s="170"/>
      <c r="B94" s="142"/>
      <c r="C94" s="143"/>
      <c r="D94" s="143"/>
      <c r="E94" s="144"/>
      <c r="F94" s="142"/>
      <c r="G94" s="142"/>
      <c r="H94" s="142"/>
      <c r="I94" s="143"/>
      <c r="J94" s="143"/>
      <c r="K94" s="142"/>
    </row>
    <row r="95" spans="1:12" ht="13.5" thickTop="1">
      <c r="A95" s="170"/>
      <c r="B95" s="166"/>
      <c r="C95" s="166"/>
      <c r="D95" s="165"/>
      <c r="E95" s="166"/>
      <c r="F95" s="164"/>
      <c r="G95" s="164"/>
      <c r="H95" s="164"/>
      <c r="I95" s="165"/>
      <c r="J95" s="165"/>
      <c r="K95" s="165"/>
      <c r="L95" s="168"/>
    </row>
    <row r="96" spans="1:12" ht="12.75">
      <c r="A96" s="170"/>
      <c r="B96" s="170"/>
      <c r="D96" s="168"/>
      <c r="E96" s="169"/>
      <c r="F96" s="167"/>
      <c r="G96" s="167"/>
      <c r="H96" s="167"/>
      <c r="I96" s="168"/>
      <c r="J96" s="168"/>
      <c r="L96" s="168"/>
    </row>
    <row r="97" spans="1:12" ht="12.75">
      <c r="A97" s="170"/>
      <c r="B97" s="170"/>
      <c r="I97" s="168"/>
      <c r="J97" s="168"/>
      <c r="K97" s="168"/>
      <c r="L97" s="168"/>
    </row>
    <row r="98" spans="1:12" ht="12.75">
      <c r="A98" s="170"/>
      <c r="B98" s="170"/>
      <c r="I98" s="168"/>
      <c r="J98" s="168"/>
      <c r="K98" s="168"/>
      <c r="L98" s="168"/>
    </row>
    <row r="99" spans="2:14" ht="12.75">
      <c r="B99" s="170"/>
      <c r="I99" s="168"/>
      <c r="J99" s="168"/>
      <c r="K99" s="168"/>
      <c r="L99" s="167"/>
      <c r="M99" s="167"/>
      <c r="N99" s="167"/>
    </row>
    <row r="100" spans="2:14" ht="12.75">
      <c r="B100" s="170"/>
      <c r="I100" s="168"/>
      <c r="J100" s="168"/>
      <c r="K100" s="168"/>
      <c r="N100" s="167"/>
    </row>
    <row r="101" spans="2:11" ht="12.75">
      <c r="B101" s="167"/>
      <c r="K101" s="167"/>
    </row>
    <row r="102" ht="12.75">
      <c r="B102" s="167"/>
    </row>
  </sheetData>
  <sheetProtection sheet="1" objects="1" scenarios="1"/>
  <mergeCells count="10">
    <mergeCell ref="D90:E90"/>
    <mergeCell ref="C8:C9"/>
    <mergeCell ref="E8:F8"/>
    <mergeCell ref="C4:J4"/>
    <mergeCell ref="C5:J5"/>
    <mergeCell ref="C6:J6"/>
    <mergeCell ref="I8:J8"/>
    <mergeCell ref="G8:G9"/>
    <mergeCell ref="H8:H9"/>
    <mergeCell ref="D8:D9"/>
  </mergeCells>
  <hyperlinks>
    <hyperlink ref="B1" location="'Данни за фирмата'!A1" display="'Данни за фирмата'!A1"/>
  </hyperlinks>
  <printOptions horizontalCentered="1"/>
  <pageMargins left="0.3937007874015748" right="0.1968503937007874" top="0.3937007874015748" bottom="0.3937007874015748" header="0.11811023622047245" footer="0.11811023622047245"/>
  <pageSetup blackAndWhite="1" fitToHeight="1" fitToWidth="1" horizontalDpi="360" verticalDpi="360" orientation="portrait" paperSize="9" scale="54" r:id="rId1"/>
  <headerFooter alignWithMargins="0">
    <oddFooter>&amp;R&amp;"Times New Roman Cyr,Italic"&amp;8Стр.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107"/>
  <sheetViews>
    <sheetView showGridLines="0" zoomScale="80" zoomScaleNormal="80" workbookViewId="0" topLeftCell="B7">
      <pane xSplit="1" ySplit="4" topLeftCell="C17" activePane="bottomRight" state="frozen"/>
      <selection pane="topLeft" activeCell="B7" sqref="B7"/>
      <selection pane="topRight" activeCell="C7" sqref="C7"/>
      <selection pane="bottomLeft" activeCell="B11" sqref="B11"/>
      <selection pane="bottomRight" activeCell="H29" sqref="H29"/>
    </sheetView>
  </sheetViews>
  <sheetFormatPr defaultColWidth="8.88671875" defaultRowHeight="15"/>
  <cols>
    <col min="1" max="1" width="4.77734375" style="200" customWidth="1"/>
    <col min="2" max="2" width="3.88671875" style="200" customWidth="1"/>
    <col min="3" max="3" width="31.88671875" style="200" customWidth="1"/>
    <col min="4" max="4" width="4.21484375" style="220" customWidth="1"/>
    <col min="5" max="5" width="7.99609375" style="200" customWidth="1"/>
    <col min="6" max="6" width="8.10546875" style="200" customWidth="1"/>
    <col min="7" max="7" width="28.4453125" style="200" customWidth="1"/>
    <col min="8" max="8" width="4.77734375" style="220" customWidth="1"/>
    <col min="9" max="9" width="8.10546875" style="200" customWidth="1"/>
    <col min="10" max="10" width="8.88671875" style="200" customWidth="1"/>
    <col min="11" max="11" width="2.77734375" style="200" customWidth="1"/>
    <col min="12" max="16384" width="8.88671875" style="200" customWidth="1"/>
  </cols>
  <sheetData>
    <row r="1" spans="2:16" s="199" customFormat="1" ht="16.5" thickBot="1">
      <c r="B1" s="298" t="s">
        <v>179</v>
      </c>
      <c r="C1" s="36"/>
      <c r="D1" s="209"/>
      <c r="E1" s="36"/>
      <c r="F1" s="36"/>
      <c r="G1" s="36"/>
      <c r="H1" s="209"/>
      <c r="I1" s="36"/>
      <c r="J1" s="36"/>
      <c r="K1" s="36"/>
      <c r="O1" s="200"/>
      <c r="P1" s="200"/>
    </row>
    <row r="2" spans="1:16" s="199" customFormat="1" ht="16.5" thickTop="1">
      <c r="A2" s="35"/>
      <c r="B2" s="201"/>
      <c r="C2" s="3"/>
      <c r="D2" s="221"/>
      <c r="E2" s="1"/>
      <c r="F2" s="1"/>
      <c r="G2" s="2"/>
      <c r="H2" s="210"/>
      <c r="I2" s="202"/>
      <c r="J2" s="135"/>
      <c r="K2" s="203"/>
      <c r="L2" s="30"/>
      <c r="M2" s="204"/>
      <c r="O2" s="200"/>
      <c r="P2" s="200"/>
    </row>
    <row r="3" spans="1:16" s="199" customFormat="1" ht="15.75">
      <c r="A3" s="35"/>
      <c r="B3" s="201"/>
      <c r="C3" s="3"/>
      <c r="D3" s="221"/>
      <c r="E3" s="1"/>
      <c r="F3" s="1"/>
      <c r="G3" s="2"/>
      <c r="H3" s="210"/>
      <c r="I3" s="202"/>
      <c r="J3" s="299" t="str">
        <f>"БУЛСТАТ: "&amp;BULSTAT</f>
        <v>БУЛСТАТ: </v>
      </c>
      <c r="K3" s="203"/>
      <c r="L3" s="30"/>
      <c r="M3" s="204"/>
      <c r="O3" s="200"/>
      <c r="P3" s="200"/>
    </row>
    <row r="4" spans="1:16" s="15" customFormat="1" ht="22.5">
      <c r="A4" s="35"/>
      <c r="B4" s="13"/>
      <c r="C4" s="368" t="s">
        <v>53</v>
      </c>
      <c r="D4" s="368"/>
      <c r="E4" s="368"/>
      <c r="F4" s="368"/>
      <c r="G4" s="368"/>
      <c r="H4" s="368"/>
      <c r="I4" s="368"/>
      <c r="J4" s="368"/>
      <c r="K4" s="37"/>
      <c r="L4" s="30"/>
      <c r="M4" s="53"/>
      <c r="N4" s="53"/>
      <c r="O4" s="31"/>
      <c r="P4" s="31"/>
    </row>
    <row r="5" spans="1:16" s="15" customFormat="1" ht="22.5">
      <c r="A5" s="35"/>
      <c r="B5" s="13"/>
      <c r="C5" s="368" t="str">
        <f>"на "&amp;CompanyName</f>
        <v>на </v>
      </c>
      <c r="D5" s="368"/>
      <c r="E5" s="368"/>
      <c r="F5" s="368"/>
      <c r="G5" s="368"/>
      <c r="H5" s="368"/>
      <c r="I5" s="368"/>
      <c r="J5" s="368"/>
      <c r="K5" s="37"/>
      <c r="L5" s="30"/>
      <c r="M5" s="53"/>
      <c r="N5" s="53"/>
      <c r="O5" s="31"/>
      <c r="P5" s="31"/>
    </row>
    <row r="6" spans="1:16" s="15" customFormat="1" ht="22.5">
      <c r="A6" s="35"/>
      <c r="B6" s="13"/>
      <c r="C6" s="368" t="str">
        <f>"към "&amp;TEXT(FinDYear,"dd\.mm\.yyyy")</f>
        <v>към 31.12.2006</v>
      </c>
      <c r="D6" s="368"/>
      <c r="E6" s="368"/>
      <c r="F6" s="368"/>
      <c r="G6" s="368"/>
      <c r="H6" s="368"/>
      <c r="I6" s="368"/>
      <c r="J6" s="368"/>
      <c r="K6" s="37"/>
      <c r="L6" s="30"/>
      <c r="M6" s="53"/>
      <c r="N6" s="53"/>
      <c r="O6" s="31"/>
      <c r="P6" s="31"/>
    </row>
    <row r="7" spans="1:16" s="199" customFormat="1" ht="16.5" thickBot="1">
      <c r="A7" s="35"/>
      <c r="B7" s="201"/>
      <c r="C7" s="3"/>
      <c r="D7" s="221"/>
      <c r="E7" s="203"/>
      <c r="F7" s="205"/>
      <c r="G7" s="4"/>
      <c r="H7" s="211"/>
      <c r="I7" s="203"/>
      <c r="J7" s="203"/>
      <c r="K7" s="203"/>
      <c r="L7" s="30"/>
      <c r="M7" s="204"/>
      <c r="O7" s="200"/>
      <c r="P7" s="200"/>
    </row>
    <row r="8" spans="1:16" s="199" customFormat="1" ht="15.75">
      <c r="A8" s="35"/>
      <c r="B8" s="201"/>
      <c r="C8" s="369" t="s">
        <v>0</v>
      </c>
      <c r="D8" s="371" t="s">
        <v>60</v>
      </c>
      <c r="E8" s="375" t="s">
        <v>1</v>
      </c>
      <c r="F8" s="376"/>
      <c r="G8" s="373" t="s">
        <v>2</v>
      </c>
      <c r="H8" s="371" t="s">
        <v>60</v>
      </c>
      <c r="I8" s="375" t="s">
        <v>1</v>
      </c>
      <c r="J8" s="377"/>
      <c r="K8" s="6"/>
      <c r="L8" s="30"/>
      <c r="M8" s="51"/>
      <c r="O8" s="200"/>
      <c r="P8" s="200"/>
    </row>
    <row r="9" spans="1:16" s="199" customFormat="1" ht="25.5">
      <c r="A9" s="35"/>
      <c r="B9" s="201"/>
      <c r="C9" s="370"/>
      <c r="D9" s="372"/>
      <c r="E9" s="7" t="s">
        <v>3</v>
      </c>
      <c r="F9" s="7" t="s">
        <v>54</v>
      </c>
      <c r="G9" s="374"/>
      <c r="H9" s="372"/>
      <c r="I9" s="7" t="s">
        <v>3</v>
      </c>
      <c r="J9" s="103" t="s">
        <v>54</v>
      </c>
      <c r="K9" s="8"/>
      <c r="L9" s="30"/>
      <c r="M9" s="52"/>
      <c r="O9" s="200"/>
      <c r="P9" s="200"/>
    </row>
    <row r="10" spans="1:16" s="199" customFormat="1" ht="15.75">
      <c r="A10" s="35"/>
      <c r="B10" s="201"/>
      <c r="C10" s="104" t="s">
        <v>62</v>
      </c>
      <c r="D10" s="222" t="s">
        <v>63</v>
      </c>
      <c r="E10" s="9">
        <v>1</v>
      </c>
      <c r="F10" s="9">
        <v>2</v>
      </c>
      <c r="G10" s="5" t="s">
        <v>62</v>
      </c>
      <c r="H10" s="212" t="s">
        <v>63</v>
      </c>
      <c r="I10" s="9">
        <v>1</v>
      </c>
      <c r="J10" s="105">
        <v>2</v>
      </c>
      <c r="K10" s="6"/>
      <c r="L10" s="30"/>
      <c r="M10" s="51"/>
      <c r="O10" s="200"/>
      <c r="P10" s="200"/>
    </row>
    <row r="11" spans="1:16" s="199" customFormat="1" ht="15.75">
      <c r="A11" s="35"/>
      <c r="B11" s="201"/>
      <c r="C11" s="106" t="s">
        <v>324</v>
      </c>
      <c r="D11" s="184"/>
      <c r="E11" s="185"/>
      <c r="F11" s="186"/>
      <c r="G11" s="56" t="s">
        <v>325</v>
      </c>
      <c r="H11" s="191"/>
      <c r="I11" s="185"/>
      <c r="J11" s="195"/>
      <c r="K11" s="6"/>
      <c r="L11" s="30"/>
      <c r="M11" s="51"/>
      <c r="O11" s="200"/>
      <c r="P11" s="200"/>
    </row>
    <row r="12" spans="1:16" s="199" customFormat="1" ht="15.75">
      <c r="A12" s="35"/>
      <c r="B12" s="201"/>
      <c r="C12" s="198" t="s">
        <v>326</v>
      </c>
      <c r="D12" s="184"/>
      <c r="E12" s="185"/>
      <c r="F12" s="185"/>
      <c r="G12" s="198" t="s">
        <v>365</v>
      </c>
      <c r="H12" s="184"/>
      <c r="I12" s="185"/>
      <c r="J12" s="195"/>
      <c r="K12" s="203"/>
      <c r="L12" s="30"/>
      <c r="M12" s="204"/>
      <c r="O12" s="200"/>
      <c r="P12" s="200"/>
    </row>
    <row r="13" spans="1:16" s="199" customFormat="1" ht="15.75">
      <c r="A13" s="35"/>
      <c r="B13" s="201"/>
      <c r="C13" s="107" t="s">
        <v>327</v>
      </c>
      <c r="D13" s="229" t="s">
        <v>132</v>
      </c>
      <c r="E13" s="96"/>
      <c r="F13" s="96"/>
      <c r="G13" s="55" t="s">
        <v>366</v>
      </c>
      <c r="H13" s="234" t="s">
        <v>377</v>
      </c>
      <c r="I13" s="96"/>
      <c r="J13" s="101"/>
      <c r="K13" s="203"/>
      <c r="L13" s="30"/>
      <c r="M13" s="204"/>
      <c r="O13" s="200"/>
      <c r="P13" s="200"/>
    </row>
    <row r="14" spans="1:16" s="199" customFormat="1" ht="15.75">
      <c r="A14" s="35"/>
      <c r="B14" s="201"/>
      <c r="C14" s="107" t="s">
        <v>328</v>
      </c>
      <c r="D14" s="229" t="s">
        <v>133</v>
      </c>
      <c r="E14" s="96"/>
      <c r="F14" s="96"/>
      <c r="G14" s="55" t="s">
        <v>367</v>
      </c>
      <c r="H14" s="234" t="s">
        <v>378</v>
      </c>
      <c r="I14" s="97"/>
      <c r="J14" s="261"/>
      <c r="K14" s="203"/>
      <c r="L14" s="30"/>
      <c r="M14" s="204"/>
      <c r="O14" s="200"/>
      <c r="P14" s="200"/>
    </row>
    <row r="15" spans="1:16" s="199" customFormat="1" ht="15.75">
      <c r="A15" s="35"/>
      <c r="B15" s="201"/>
      <c r="C15" s="107" t="s">
        <v>329</v>
      </c>
      <c r="D15" s="229" t="s">
        <v>136</v>
      </c>
      <c r="E15" s="96"/>
      <c r="F15" s="96"/>
      <c r="G15" s="55" t="s">
        <v>368</v>
      </c>
      <c r="H15" s="234" t="s">
        <v>379</v>
      </c>
      <c r="I15" s="96"/>
      <c r="J15" s="101"/>
      <c r="K15" s="203"/>
      <c r="L15" s="30"/>
      <c r="M15" s="204"/>
      <c r="O15" s="200"/>
      <c r="P15" s="200"/>
    </row>
    <row r="16" spans="1:16" s="199" customFormat="1" ht="15.75">
      <c r="A16" s="35"/>
      <c r="B16" s="201"/>
      <c r="C16" s="107" t="s">
        <v>330</v>
      </c>
      <c r="D16" s="229" t="s">
        <v>134</v>
      </c>
      <c r="E16" s="96"/>
      <c r="F16" s="96"/>
      <c r="G16" s="55" t="s">
        <v>369</v>
      </c>
      <c r="H16" s="234" t="s">
        <v>381</v>
      </c>
      <c r="I16" s="97"/>
      <c r="J16" s="261"/>
      <c r="K16" s="203"/>
      <c r="L16" s="30"/>
      <c r="M16" s="204"/>
      <c r="O16" s="200"/>
      <c r="P16" s="200"/>
    </row>
    <row r="17" spans="1:16" s="199" customFormat="1" ht="25.5">
      <c r="A17" s="35"/>
      <c r="B17" s="201"/>
      <c r="C17" s="107" t="s">
        <v>331</v>
      </c>
      <c r="D17" s="229" t="s">
        <v>135</v>
      </c>
      <c r="E17" s="96"/>
      <c r="F17" s="96"/>
      <c r="G17" s="95" t="s">
        <v>370</v>
      </c>
      <c r="H17" s="235" t="s">
        <v>382</v>
      </c>
      <c r="I17" s="96"/>
      <c r="J17" s="101"/>
      <c r="K17" s="203"/>
      <c r="L17" s="30"/>
      <c r="M17" s="204"/>
      <c r="O17" s="200"/>
      <c r="P17" s="200"/>
    </row>
    <row r="18" spans="1:16" s="199" customFormat="1" ht="15.75">
      <c r="A18" s="35"/>
      <c r="B18" s="201"/>
      <c r="C18" s="107" t="s">
        <v>332</v>
      </c>
      <c r="D18" s="229" t="s">
        <v>137</v>
      </c>
      <c r="E18" s="96"/>
      <c r="F18" s="96"/>
      <c r="G18" s="95" t="s">
        <v>371</v>
      </c>
      <c r="H18" s="235" t="s">
        <v>383</v>
      </c>
      <c r="I18" s="96"/>
      <c r="J18" s="101"/>
      <c r="K18" s="203"/>
      <c r="L18" s="30"/>
      <c r="M18" s="204"/>
      <c r="O18" s="200"/>
      <c r="P18" s="200"/>
    </row>
    <row r="19" spans="1:16" s="199" customFormat="1" ht="25.5">
      <c r="A19" s="35"/>
      <c r="B19" s="201"/>
      <c r="C19" s="108" t="s">
        <v>333</v>
      </c>
      <c r="D19" s="230" t="s">
        <v>138</v>
      </c>
      <c r="E19" s="96"/>
      <c r="F19" s="96"/>
      <c r="G19" s="55" t="s">
        <v>372</v>
      </c>
      <c r="H19" s="234" t="s">
        <v>380</v>
      </c>
      <c r="I19" s="96"/>
      <c r="J19" s="101"/>
      <c r="K19" s="203"/>
      <c r="L19" s="30"/>
      <c r="M19" s="204"/>
      <c r="O19" s="200"/>
      <c r="P19" s="200"/>
    </row>
    <row r="20" spans="1:16" s="199" customFormat="1" ht="15.75">
      <c r="A20" s="35"/>
      <c r="B20" s="201"/>
      <c r="C20" s="108" t="s">
        <v>334</v>
      </c>
      <c r="D20" s="230" t="s">
        <v>139</v>
      </c>
      <c r="E20" s="97"/>
      <c r="F20" s="97"/>
      <c r="G20" s="95" t="s">
        <v>373</v>
      </c>
      <c r="H20" s="235" t="s">
        <v>384</v>
      </c>
      <c r="I20" s="97"/>
      <c r="J20" s="261"/>
      <c r="K20" s="203"/>
      <c r="L20" s="30"/>
      <c r="M20" s="204"/>
      <c r="O20" s="200"/>
      <c r="P20" s="200"/>
    </row>
    <row r="21" spans="1:16" s="199" customFormat="1" ht="15.75">
      <c r="A21" s="35"/>
      <c r="B21" s="201"/>
      <c r="C21" s="196" t="s">
        <v>55</v>
      </c>
      <c r="D21" s="180" t="s">
        <v>140</v>
      </c>
      <c r="E21" s="252">
        <f>SUM(E13:E18)</f>
        <v>0</v>
      </c>
      <c r="F21" s="252">
        <f>SUM(F13:F18)</f>
        <v>0</v>
      </c>
      <c r="G21" s="55" t="s">
        <v>374</v>
      </c>
      <c r="H21" s="234" t="s">
        <v>385</v>
      </c>
      <c r="I21" s="97"/>
      <c r="J21" s="261"/>
      <c r="K21" s="203"/>
      <c r="L21" s="30"/>
      <c r="M21" s="204"/>
      <c r="O21" s="200"/>
      <c r="P21" s="200"/>
    </row>
    <row r="22" spans="1:16" s="199" customFormat="1" ht="15.75">
      <c r="A22" s="35"/>
      <c r="B22" s="201"/>
      <c r="C22" s="198" t="s">
        <v>335</v>
      </c>
      <c r="D22" s="184"/>
      <c r="E22" s="185"/>
      <c r="F22" s="185"/>
      <c r="G22" s="179" t="s">
        <v>55</v>
      </c>
      <c r="H22" s="180" t="s">
        <v>154</v>
      </c>
      <c r="I22" s="252">
        <f>SUM(I13:I16,I19,I21)</f>
        <v>0</v>
      </c>
      <c r="J22" s="266">
        <f>SUM(J13:J16,J19,J21)</f>
        <v>0</v>
      </c>
      <c r="K22" s="203"/>
      <c r="L22" s="30"/>
      <c r="M22" s="204"/>
      <c r="O22" s="200"/>
      <c r="P22" s="200"/>
    </row>
    <row r="23" spans="1:16" s="199" customFormat="1" ht="51">
      <c r="A23" s="35"/>
      <c r="B23" s="201"/>
      <c r="C23" s="107" t="s">
        <v>336</v>
      </c>
      <c r="D23" s="229" t="s">
        <v>341</v>
      </c>
      <c r="E23" s="96"/>
      <c r="F23" s="98"/>
      <c r="G23" s="260" t="s">
        <v>375</v>
      </c>
      <c r="H23" s="180"/>
      <c r="I23" s="96"/>
      <c r="J23" s="101"/>
      <c r="K23" s="203"/>
      <c r="L23" s="30"/>
      <c r="M23" s="204"/>
      <c r="O23" s="200"/>
      <c r="P23" s="200"/>
    </row>
    <row r="24" spans="1:16" s="199" customFormat="1" ht="25.5">
      <c r="A24" s="35"/>
      <c r="B24" s="201"/>
      <c r="C24" s="107" t="s">
        <v>337</v>
      </c>
      <c r="D24" s="229" t="s">
        <v>342</v>
      </c>
      <c r="E24" s="190"/>
      <c r="F24" s="98"/>
      <c r="G24" s="55" t="s">
        <v>376</v>
      </c>
      <c r="H24" s="234" t="s">
        <v>156</v>
      </c>
      <c r="I24" s="96"/>
      <c r="J24" s="101"/>
      <c r="K24" s="203"/>
      <c r="L24" s="30"/>
      <c r="M24" s="204"/>
      <c r="O24" s="200"/>
      <c r="P24" s="200"/>
    </row>
    <row r="25" spans="1:16" s="199" customFormat="1" ht="25.5">
      <c r="A25" s="35"/>
      <c r="B25" s="201"/>
      <c r="C25" s="107" t="s">
        <v>338</v>
      </c>
      <c r="D25" s="229" t="s">
        <v>343</v>
      </c>
      <c r="E25" s="190"/>
      <c r="F25" s="98"/>
      <c r="G25" s="179" t="s">
        <v>56</v>
      </c>
      <c r="H25" s="180" t="s">
        <v>155</v>
      </c>
      <c r="I25" s="252">
        <f>I23</f>
        <v>0</v>
      </c>
      <c r="J25" s="266">
        <f>J23</f>
        <v>0</v>
      </c>
      <c r="K25" s="203"/>
      <c r="L25" s="30"/>
      <c r="M25" s="204"/>
      <c r="O25" s="200"/>
      <c r="P25" s="200"/>
    </row>
    <row r="26" spans="1:16" s="199" customFormat="1" ht="15.75">
      <c r="A26" s="35"/>
      <c r="B26" s="201"/>
      <c r="C26" s="107" t="s">
        <v>339</v>
      </c>
      <c r="D26" s="229" t="s">
        <v>344</v>
      </c>
      <c r="E26" s="190"/>
      <c r="F26" s="98"/>
      <c r="G26" s="260" t="s">
        <v>393</v>
      </c>
      <c r="H26" s="184"/>
      <c r="I26" s="185"/>
      <c r="J26" s="195"/>
      <c r="K26" s="203"/>
      <c r="L26" s="30"/>
      <c r="M26" s="204"/>
      <c r="O26" s="200"/>
      <c r="P26" s="200"/>
    </row>
    <row r="27" spans="1:16" s="199" customFormat="1" ht="15.75">
      <c r="A27" s="35"/>
      <c r="B27" s="201"/>
      <c r="C27" s="107" t="s">
        <v>340</v>
      </c>
      <c r="D27" s="229" t="s">
        <v>345</v>
      </c>
      <c r="E27" s="190"/>
      <c r="F27" s="98"/>
      <c r="G27" s="55" t="s">
        <v>386</v>
      </c>
      <c r="H27" s="234" t="s">
        <v>158</v>
      </c>
      <c r="I27" s="96"/>
      <c r="J27" s="101"/>
      <c r="K27" s="203"/>
      <c r="L27" s="30"/>
      <c r="M27" s="204"/>
      <c r="O27" s="200"/>
      <c r="P27" s="200"/>
    </row>
    <row r="28" spans="1:16" s="199" customFormat="1" ht="15.75">
      <c r="A28" s="35"/>
      <c r="B28" s="201"/>
      <c r="C28" s="196" t="s">
        <v>56</v>
      </c>
      <c r="D28" s="180" t="s">
        <v>346</v>
      </c>
      <c r="E28" s="252">
        <f>SUM(E23:E27)</f>
        <v>0</v>
      </c>
      <c r="F28" s="252">
        <f>SUM(F23:F27)</f>
        <v>0</v>
      </c>
      <c r="G28" s="95" t="s">
        <v>387</v>
      </c>
      <c r="H28" s="235" t="s">
        <v>159</v>
      </c>
      <c r="I28" s="97"/>
      <c r="J28" s="261"/>
      <c r="K28" s="203"/>
      <c r="L28" s="30"/>
      <c r="M28" s="204"/>
      <c r="O28" s="200"/>
      <c r="P28" s="200"/>
    </row>
    <row r="29" spans="1:16" s="199" customFormat="1" ht="15.75">
      <c r="A29" s="35"/>
      <c r="B29" s="201"/>
      <c r="C29" s="198" t="s">
        <v>352</v>
      </c>
      <c r="D29" s="184"/>
      <c r="E29" s="185"/>
      <c r="F29" s="185"/>
      <c r="G29" s="55" t="s">
        <v>388</v>
      </c>
      <c r="H29" s="234" t="s">
        <v>160</v>
      </c>
      <c r="I29" s="96"/>
      <c r="J29" s="101"/>
      <c r="K29" s="203"/>
      <c r="L29" s="30"/>
      <c r="M29" s="204"/>
      <c r="O29" s="200"/>
      <c r="P29" s="200"/>
    </row>
    <row r="30" spans="1:16" s="199" customFormat="1" ht="15.75">
      <c r="A30" s="35"/>
      <c r="B30" s="201"/>
      <c r="C30" s="107" t="s">
        <v>347</v>
      </c>
      <c r="D30" s="229" t="s">
        <v>141</v>
      </c>
      <c r="E30" s="96"/>
      <c r="F30" s="96"/>
      <c r="G30" s="95" t="s">
        <v>389</v>
      </c>
      <c r="H30" s="235" t="s">
        <v>161</v>
      </c>
      <c r="I30" s="97"/>
      <c r="J30" s="261"/>
      <c r="K30" s="203"/>
      <c r="L30" s="30"/>
      <c r="M30" s="204"/>
      <c r="O30" s="200"/>
      <c r="P30" s="200"/>
    </row>
    <row r="31" spans="1:16" s="199" customFormat="1" ht="25.5">
      <c r="A31" s="35"/>
      <c r="B31" s="201"/>
      <c r="C31" s="108" t="s">
        <v>348</v>
      </c>
      <c r="D31" s="230" t="s">
        <v>142</v>
      </c>
      <c r="E31" s="97"/>
      <c r="F31" s="97"/>
      <c r="G31" s="55" t="s">
        <v>390</v>
      </c>
      <c r="H31" s="234" t="s">
        <v>162</v>
      </c>
      <c r="I31" s="96"/>
      <c r="J31" s="101"/>
      <c r="K31" s="203"/>
      <c r="L31" s="30"/>
      <c r="M31" s="204"/>
      <c r="O31" s="200"/>
      <c r="P31" s="200"/>
    </row>
    <row r="32" spans="1:16" s="199" customFormat="1" ht="25.5">
      <c r="A32" s="35"/>
      <c r="B32" s="201"/>
      <c r="C32" s="107" t="s">
        <v>349</v>
      </c>
      <c r="D32" s="229" t="s">
        <v>143</v>
      </c>
      <c r="E32" s="96"/>
      <c r="F32" s="96"/>
      <c r="G32" s="55" t="s">
        <v>391</v>
      </c>
      <c r="H32" s="234" t="s">
        <v>163</v>
      </c>
      <c r="I32" s="97"/>
      <c r="J32" s="261"/>
      <c r="K32" s="203"/>
      <c r="L32" s="30"/>
      <c r="M32" s="204"/>
      <c r="O32" s="200"/>
      <c r="P32" s="200"/>
    </row>
    <row r="33" spans="1:16" s="199" customFormat="1" ht="25.5">
      <c r="A33" s="35"/>
      <c r="B33" s="201"/>
      <c r="C33" s="107" t="s">
        <v>350</v>
      </c>
      <c r="D33" s="229" t="s">
        <v>144</v>
      </c>
      <c r="E33" s="97"/>
      <c r="F33" s="97"/>
      <c r="G33" s="55" t="s">
        <v>392</v>
      </c>
      <c r="H33" s="234" t="s">
        <v>394</v>
      </c>
      <c r="I33" s="96"/>
      <c r="J33" s="101"/>
      <c r="K33" s="203"/>
      <c r="L33" s="30"/>
      <c r="M33" s="204"/>
      <c r="O33" s="200"/>
      <c r="P33" s="200"/>
    </row>
    <row r="34" spans="1:16" s="199" customFormat="1" ht="15.75">
      <c r="A34" s="35"/>
      <c r="B34" s="201"/>
      <c r="C34" s="107" t="s">
        <v>351</v>
      </c>
      <c r="D34" s="229" t="s">
        <v>145</v>
      </c>
      <c r="E34" s="96"/>
      <c r="F34" s="96"/>
      <c r="G34" s="263" t="s">
        <v>353</v>
      </c>
      <c r="H34" s="253" t="s">
        <v>164</v>
      </c>
      <c r="I34" s="254">
        <f>SUM(I27,I29,I31:I33)</f>
        <v>0</v>
      </c>
      <c r="J34" s="266">
        <f>SUM(J27,J29,J31:J33)</f>
        <v>0</v>
      </c>
      <c r="K34" s="203"/>
      <c r="L34" s="30"/>
      <c r="M34" s="204"/>
      <c r="O34" s="200"/>
      <c r="P34" s="200"/>
    </row>
    <row r="35" spans="1:16" s="199" customFormat="1" ht="15.75">
      <c r="A35" s="35"/>
      <c r="B35" s="201"/>
      <c r="C35" s="196" t="s">
        <v>353</v>
      </c>
      <c r="D35" s="253" t="s">
        <v>146</v>
      </c>
      <c r="E35" s="254">
        <f>SUM(E30,E32:E34)</f>
        <v>0</v>
      </c>
      <c r="F35" s="254">
        <f>SUM(F30,F32:F34)</f>
        <v>0</v>
      </c>
      <c r="G35" s="243"/>
      <c r="H35" s="244"/>
      <c r="I35" s="244"/>
      <c r="J35" s="248"/>
      <c r="K35" s="203"/>
      <c r="L35" s="30"/>
      <c r="M35" s="204"/>
      <c r="O35" s="200"/>
      <c r="P35" s="200"/>
    </row>
    <row r="36" spans="1:16" s="199" customFormat="1" ht="30" customHeight="1">
      <c r="A36" s="35"/>
      <c r="B36" s="201"/>
      <c r="C36" s="264" t="s">
        <v>355</v>
      </c>
      <c r="D36" s="265" t="s">
        <v>148</v>
      </c>
      <c r="E36" s="99">
        <f>SUM(E21,E28,E35)</f>
        <v>0</v>
      </c>
      <c r="F36" s="99">
        <f>SUM(F21,F28,F35)</f>
        <v>0</v>
      </c>
      <c r="G36" s="48" t="s">
        <v>396</v>
      </c>
      <c r="H36" s="178" t="s">
        <v>157</v>
      </c>
      <c r="I36" s="92">
        <f>SUM(I22,I25,I34)</f>
        <v>0</v>
      </c>
      <c r="J36" s="110">
        <f>SUM(J22,J25,J34)</f>
        <v>0</v>
      </c>
      <c r="K36" s="203"/>
      <c r="L36" s="30"/>
      <c r="M36" s="204"/>
      <c r="O36" s="200"/>
      <c r="P36" s="200"/>
    </row>
    <row r="37" spans="1:16" s="199" customFormat="1" ht="15.75">
      <c r="A37" s="35"/>
      <c r="B37" s="201"/>
      <c r="C37" s="264" t="s">
        <v>354</v>
      </c>
      <c r="D37" s="265" t="s">
        <v>356</v>
      </c>
      <c r="E37" s="99">
        <f>IF(I36&gt;E36,I36-E36,0)</f>
        <v>0</v>
      </c>
      <c r="F37" s="99">
        <f>IF(J36&gt;F36,J36-F36,0)</f>
        <v>0</v>
      </c>
      <c r="G37" s="239" t="s">
        <v>395</v>
      </c>
      <c r="H37" s="256" t="s">
        <v>401</v>
      </c>
      <c r="I37" s="257">
        <f>IF(I36&lt;E36,E36-I36,0)</f>
        <v>0</v>
      </c>
      <c r="J37" s="267">
        <f>IF(J36&lt;F36,F36-J36,0)</f>
        <v>0</v>
      </c>
      <c r="K37" s="203"/>
      <c r="L37" s="30"/>
      <c r="M37" s="204"/>
      <c r="O37" s="200"/>
      <c r="P37" s="200"/>
    </row>
    <row r="38" spans="1:16" s="199" customFormat="1" ht="15.75">
      <c r="A38" s="35"/>
      <c r="B38" s="201"/>
      <c r="C38" s="198" t="s">
        <v>357</v>
      </c>
      <c r="D38" s="175" t="s">
        <v>147</v>
      </c>
      <c r="E38" s="251"/>
      <c r="F38" s="251"/>
      <c r="G38" s="263" t="s">
        <v>397</v>
      </c>
      <c r="H38" s="175" t="s">
        <v>165</v>
      </c>
      <c r="I38" s="251"/>
      <c r="J38" s="262"/>
      <c r="K38" s="203"/>
      <c r="L38" s="30"/>
      <c r="M38" s="204"/>
      <c r="O38" s="200"/>
      <c r="P38" s="200"/>
    </row>
    <row r="39" spans="1:16" s="199" customFormat="1" ht="15.75">
      <c r="A39" s="35"/>
      <c r="B39" s="201"/>
      <c r="C39" s="264" t="s">
        <v>358</v>
      </c>
      <c r="D39" s="265" t="s">
        <v>360</v>
      </c>
      <c r="E39" s="99">
        <f>SUM(E36,E38)</f>
        <v>0</v>
      </c>
      <c r="F39" s="99">
        <f>SUM(F36,F38)</f>
        <v>0</v>
      </c>
      <c r="G39" s="48" t="s">
        <v>398</v>
      </c>
      <c r="H39" s="178" t="s">
        <v>166</v>
      </c>
      <c r="I39" s="92">
        <f>SUM(I36,I38)</f>
        <v>0</v>
      </c>
      <c r="J39" s="110">
        <f>SUM(J36,J38)</f>
        <v>0</v>
      </c>
      <c r="K39" s="203"/>
      <c r="L39" s="30"/>
      <c r="M39" s="204"/>
      <c r="O39" s="200"/>
      <c r="P39" s="200"/>
    </row>
    <row r="40" spans="1:16" s="199" customFormat="1" ht="15.75">
      <c r="A40" s="35"/>
      <c r="B40" s="201"/>
      <c r="C40" s="264" t="s">
        <v>359</v>
      </c>
      <c r="D40" s="265" t="s">
        <v>149</v>
      </c>
      <c r="E40" s="99">
        <f>IF(I39&gt;E39,I39-E39,0)</f>
        <v>0</v>
      </c>
      <c r="F40" s="99">
        <f>IF(J39&gt;F39,J39-F39,0)</f>
        <v>0</v>
      </c>
      <c r="G40" s="48" t="s">
        <v>399</v>
      </c>
      <c r="H40" s="178" t="s">
        <v>167</v>
      </c>
      <c r="I40" s="92">
        <f>IF(I39&lt;E39,E39-I39,0)</f>
        <v>0</v>
      </c>
      <c r="J40" s="110">
        <f>IF(J39&lt;F39,F39-J39,0)</f>
        <v>0</v>
      </c>
      <c r="K40" s="203"/>
      <c r="L40" s="30"/>
      <c r="M40" s="204"/>
      <c r="O40" s="200"/>
      <c r="P40" s="200"/>
    </row>
    <row r="41" spans="1:16" s="199" customFormat="1" ht="28.5" customHeight="1">
      <c r="A41" s="35"/>
      <c r="B41" s="201"/>
      <c r="C41" s="133" t="s">
        <v>361</v>
      </c>
      <c r="D41" s="184"/>
      <c r="E41" s="259"/>
      <c r="F41" s="185"/>
      <c r="G41" s="243"/>
      <c r="H41" s="244"/>
      <c r="I41" s="244"/>
      <c r="J41" s="248"/>
      <c r="K41" s="203"/>
      <c r="L41" s="30"/>
      <c r="M41" s="204"/>
      <c r="O41" s="200"/>
      <c r="P41" s="200"/>
    </row>
    <row r="42" spans="1:16" s="199" customFormat="1" ht="15.75">
      <c r="A42" s="35"/>
      <c r="B42" s="201"/>
      <c r="C42" s="107" t="s">
        <v>4</v>
      </c>
      <c r="D42" s="229" t="s">
        <v>151</v>
      </c>
      <c r="E42" s="96"/>
      <c r="F42" s="98"/>
      <c r="G42" s="245"/>
      <c r="H42" s="242"/>
      <c r="I42" s="242"/>
      <c r="J42" s="249"/>
      <c r="K42" s="203"/>
      <c r="L42" s="30"/>
      <c r="M42" s="204"/>
      <c r="O42" s="200"/>
      <c r="P42" s="200"/>
    </row>
    <row r="43" spans="1:16" s="199" customFormat="1" ht="15.75">
      <c r="A43" s="35"/>
      <c r="B43" s="201"/>
      <c r="C43" s="107" t="s">
        <v>5</v>
      </c>
      <c r="D43" s="229" t="s">
        <v>152</v>
      </c>
      <c r="E43" s="96"/>
      <c r="F43" s="98"/>
      <c r="G43" s="245"/>
      <c r="H43" s="242"/>
      <c r="I43" s="242"/>
      <c r="J43" s="249"/>
      <c r="K43" s="203"/>
      <c r="L43" s="30"/>
      <c r="M43" s="204"/>
      <c r="O43" s="200"/>
      <c r="P43" s="200"/>
    </row>
    <row r="44" spans="1:16" s="199" customFormat="1" ht="15.75">
      <c r="A44" s="35"/>
      <c r="B44" s="201"/>
      <c r="C44" s="39" t="s">
        <v>362</v>
      </c>
      <c r="D44" s="232" t="s">
        <v>150</v>
      </c>
      <c r="E44" s="255">
        <f>SUM(E42:E43)</f>
        <v>0</v>
      </c>
      <c r="F44" s="258">
        <f>SUM(F42:F43)</f>
        <v>0</v>
      </c>
      <c r="G44" s="246"/>
      <c r="H44" s="247"/>
      <c r="I44" s="247"/>
      <c r="J44" s="250"/>
      <c r="K44" s="203"/>
      <c r="L44" s="30"/>
      <c r="M44" s="204"/>
      <c r="O44" s="200"/>
      <c r="P44" s="200"/>
    </row>
    <row r="45" spans="1:16" s="199" customFormat="1" ht="15.75">
      <c r="A45" s="35"/>
      <c r="B45" s="201"/>
      <c r="C45" s="41" t="s">
        <v>363</v>
      </c>
      <c r="D45" s="231" t="s">
        <v>108</v>
      </c>
      <c r="E45" s="94">
        <f>IF(I39-E39-E44&gt;0,I39-E39-E44,0)</f>
        <v>0</v>
      </c>
      <c r="F45" s="94">
        <f>IF(J39-F39-F44&gt;0,J39-F39-F44,0)</f>
        <v>0</v>
      </c>
      <c r="G45" s="57" t="s">
        <v>400</v>
      </c>
      <c r="H45" s="236" t="s">
        <v>312</v>
      </c>
      <c r="I45" s="99">
        <f>IF(E39+E44-I39&gt;0,E39+E44-I39,0)</f>
        <v>0</v>
      </c>
      <c r="J45" s="110">
        <f>IF(F39+F44-J39&gt;0,F39+F44-J39,0)</f>
        <v>0</v>
      </c>
      <c r="K45" s="203"/>
      <c r="L45" s="30"/>
      <c r="M45" s="204"/>
      <c r="O45" s="200"/>
      <c r="P45" s="200"/>
    </row>
    <row r="46" spans="1:16" s="199" customFormat="1" ht="16.5" thickBot="1">
      <c r="A46" s="35"/>
      <c r="B46" s="201"/>
      <c r="C46" s="111" t="s">
        <v>364</v>
      </c>
      <c r="D46" s="233" t="s">
        <v>153</v>
      </c>
      <c r="E46" s="112">
        <f>SUM(E39,E44,E45)</f>
        <v>0</v>
      </c>
      <c r="F46" s="112">
        <f>SUM(F39,F44,F45)</f>
        <v>0</v>
      </c>
      <c r="G46" s="113" t="s">
        <v>402</v>
      </c>
      <c r="H46" s="237" t="s">
        <v>168</v>
      </c>
      <c r="I46" s="112">
        <f>SUM(I39,I45)</f>
        <v>0</v>
      </c>
      <c r="J46" s="114">
        <f>SUM(J39,J45)</f>
        <v>0</v>
      </c>
      <c r="K46" s="203"/>
      <c r="L46" s="30"/>
      <c r="M46" s="204"/>
      <c r="O46" s="200"/>
      <c r="P46" s="200"/>
    </row>
    <row r="47" spans="1:16" s="199" customFormat="1" ht="13.5" customHeight="1">
      <c r="A47" s="35"/>
      <c r="B47" s="201"/>
      <c r="C47" s="10"/>
      <c r="D47" s="213"/>
      <c r="E47" s="206"/>
      <c r="F47" s="206"/>
      <c r="G47" s="10"/>
      <c r="H47" s="213"/>
      <c r="I47" s="206"/>
      <c r="J47" s="206"/>
      <c r="K47" s="203"/>
      <c r="L47" s="30"/>
      <c r="M47" s="204"/>
      <c r="O47" s="200"/>
      <c r="P47" s="200"/>
    </row>
    <row r="48" spans="1:16" s="199" customFormat="1" ht="15.75">
      <c r="A48" s="35"/>
      <c r="B48" s="201"/>
      <c r="C48" s="10"/>
      <c r="D48" s="213"/>
      <c r="E48" s="206"/>
      <c r="F48" s="206"/>
      <c r="G48" s="10"/>
      <c r="H48" s="213"/>
      <c r="I48" s="206"/>
      <c r="J48" s="206"/>
      <c r="K48" s="203"/>
      <c r="L48" s="30"/>
      <c r="M48" s="204"/>
      <c r="O48" s="200"/>
      <c r="P48" s="200"/>
    </row>
    <row r="49" spans="1:16" s="199" customFormat="1" ht="15.75">
      <c r="A49" s="35"/>
      <c r="B49" s="201"/>
      <c r="C49" s="296" t="str">
        <f>"Дата: "&amp;TEXT(DateSend,"dd\.mm\.yyyy")</f>
        <v>Дата: 08.03.2007</v>
      </c>
      <c r="D49" s="223"/>
      <c r="E49" s="17"/>
      <c r="F49" s="206"/>
      <c r="G49" s="4"/>
      <c r="H49" s="211"/>
      <c r="I49" s="203"/>
      <c r="J49" s="203"/>
      <c r="K49" s="203"/>
      <c r="L49" s="30"/>
      <c r="M49" s="204"/>
      <c r="O49" s="200"/>
      <c r="P49" s="200"/>
    </row>
    <row r="50" spans="1:16" s="199" customFormat="1" ht="15.75">
      <c r="A50" s="35"/>
      <c r="B50" s="201"/>
      <c r="C50" s="143" t="str">
        <f>"Ръководител: "&amp;CEO</f>
        <v>Ръководител: </v>
      </c>
      <c r="D50" s="223"/>
      <c r="E50" s="294"/>
      <c r="F50" s="294"/>
      <c r="G50" s="294"/>
      <c r="H50" s="214"/>
      <c r="I50" s="207"/>
      <c r="J50" s="207"/>
      <c r="K50" s="203"/>
      <c r="L50" s="30"/>
      <c r="M50" s="200"/>
      <c r="N50" s="200"/>
      <c r="O50" s="200"/>
      <c r="P50" s="200"/>
    </row>
    <row r="51" spans="1:16" s="199" customFormat="1" ht="15.75">
      <c r="A51" s="35"/>
      <c r="B51" s="201"/>
      <c r="C51" s="296" t="str">
        <f>"Гл.счетоводител: "&amp;FirstAcc</f>
        <v>Гл.счетоводител: </v>
      </c>
      <c r="D51" s="224"/>
      <c r="E51" s="295"/>
      <c r="F51" s="295"/>
      <c r="G51" s="295"/>
      <c r="H51" s="211"/>
      <c r="I51" s="203"/>
      <c r="J51" s="203"/>
      <c r="K51" s="203"/>
      <c r="L51" s="30"/>
      <c r="M51" s="200"/>
      <c r="N51" s="200"/>
      <c r="O51" s="200"/>
      <c r="P51" s="200"/>
    </row>
    <row r="52" spans="1:16" s="15" customFormat="1" ht="22.5" customHeight="1">
      <c r="A52" s="35"/>
      <c r="B52" s="201"/>
      <c r="C52" s="143" t="str">
        <f>"Заверил: "&amp;Oditor</f>
        <v>Заверил: </v>
      </c>
      <c r="D52" s="224"/>
      <c r="E52" s="295"/>
      <c r="F52" s="295"/>
      <c r="G52" s="295"/>
      <c r="H52" s="211"/>
      <c r="I52" s="203"/>
      <c r="J52" s="203"/>
      <c r="K52" s="203"/>
      <c r="L52" s="30"/>
      <c r="M52" s="200"/>
      <c r="N52" s="200"/>
      <c r="O52" s="200"/>
      <c r="P52" s="200"/>
    </row>
    <row r="53" spans="1:16" s="15" customFormat="1" ht="16.5" thickBot="1">
      <c r="A53" s="35"/>
      <c r="B53" s="201"/>
      <c r="C53" s="38"/>
      <c r="D53" s="225"/>
      <c r="E53" s="14"/>
      <c r="F53" s="13"/>
      <c r="G53" s="13"/>
      <c r="H53" s="215"/>
      <c r="I53" s="13"/>
      <c r="J53" s="38"/>
      <c r="K53" s="203"/>
      <c r="L53" s="30"/>
      <c r="M53" s="200"/>
      <c r="N53" s="200"/>
      <c r="O53" s="200"/>
      <c r="P53" s="200"/>
    </row>
    <row r="54" spans="2:15" s="15" customFormat="1" ht="13.5" thickTop="1">
      <c r="B54" s="43"/>
      <c r="C54" s="43"/>
      <c r="D54" s="226"/>
      <c r="E54" s="33"/>
      <c r="F54" s="32"/>
      <c r="G54" s="32"/>
      <c r="H54" s="216"/>
      <c r="I54" s="32"/>
      <c r="J54" s="43"/>
      <c r="K54" s="43"/>
      <c r="L54" s="31"/>
      <c r="M54" s="31"/>
      <c r="N54" s="31"/>
      <c r="O54" s="31"/>
    </row>
    <row r="55" spans="3:10" s="15" customFormat="1" ht="15.75">
      <c r="C55" s="44"/>
      <c r="D55" s="227"/>
      <c r="E55" s="34"/>
      <c r="F55" s="31"/>
      <c r="G55" s="31"/>
      <c r="H55" s="217"/>
      <c r="I55" s="31"/>
      <c r="J55" s="200"/>
    </row>
    <row r="56" spans="3:13" ht="15.75">
      <c r="C56" s="45"/>
      <c r="D56" s="228"/>
      <c r="E56" s="16"/>
      <c r="F56" s="15"/>
      <c r="G56" s="15"/>
      <c r="H56" s="218"/>
      <c r="I56" s="15"/>
      <c r="K56" s="208"/>
      <c r="L56" s="31"/>
      <c r="M56" s="208"/>
    </row>
    <row r="57" spans="3:13" ht="15.75">
      <c r="C57" s="58"/>
      <c r="D57" s="219"/>
      <c r="E57" s="208"/>
      <c r="F57" s="208"/>
      <c r="G57" s="58"/>
      <c r="H57" s="219"/>
      <c r="I57" s="208"/>
      <c r="K57" s="208"/>
      <c r="L57" s="31"/>
      <c r="M57" s="208"/>
    </row>
    <row r="58" spans="3:13" ht="15.75">
      <c r="C58" s="58"/>
      <c r="D58" s="219"/>
      <c r="E58" s="208"/>
      <c r="F58" s="208"/>
      <c r="G58" s="58"/>
      <c r="H58" s="219"/>
      <c r="I58" s="208"/>
      <c r="J58" s="208"/>
      <c r="K58" s="208"/>
      <c r="L58" s="31"/>
      <c r="M58" s="208"/>
    </row>
    <row r="59" spans="3:13" ht="15.75">
      <c r="C59" s="58"/>
      <c r="D59" s="219"/>
      <c r="E59" s="208"/>
      <c r="F59" s="208"/>
      <c r="G59" s="58"/>
      <c r="H59" s="219"/>
      <c r="I59" s="208"/>
      <c r="J59" s="208"/>
      <c r="K59" s="208"/>
      <c r="L59" s="31"/>
      <c r="M59" s="208"/>
    </row>
    <row r="60" spans="3:13" ht="15.75">
      <c r="C60" s="58"/>
      <c r="D60" s="219"/>
      <c r="E60" s="208"/>
      <c r="F60" s="208"/>
      <c r="G60" s="58"/>
      <c r="H60" s="219"/>
      <c r="I60" s="208"/>
      <c r="J60" s="208"/>
      <c r="K60" s="208"/>
      <c r="L60" s="31"/>
      <c r="M60" s="208"/>
    </row>
    <row r="61" spans="3:13" ht="15.75">
      <c r="C61" s="58"/>
      <c r="D61" s="219"/>
      <c r="E61" s="208"/>
      <c r="F61" s="208"/>
      <c r="G61" s="58"/>
      <c r="H61" s="219"/>
      <c r="I61" s="208"/>
      <c r="J61" s="208"/>
      <c r="K61" s="208"/>
      <c r="L61" s="31"/>
      <c r="M61" s="208"/>
    </row>
    <row r="62" spans="3:13" ht="15.75">
      <c r="C62" s="58"/>
      <c r="D62" s="219"/>
      <c r="E62" s="208"/>
      <c r="F62" s="208"/>
      <c r="G62" s="58"/>
      <c r="H62" s="219"/>
      <c r="I62" s="208"/>
      <c r="J62" s="208"/>
      <c r="K62" s="208"/>
      <c r="L62" s="31"/>
      <c r="M62" s="208"/>
    </row>
    <row r="63" spans="3:13" ht="15.75">
      <c r="C63" s="58"/>
      <c r="D63" s="219"/>
      <c r="E63" s="208"/>
      <c r="F63" s="208"/>
      <c r="G63" s="58"/>
      <c r="H63" s="219"/>
      <c r="I63" s="208"/>
      <c r="J63" s="208"/>
      <c r="K63" s="208"/>
      <c r="L63" s="31"/>
      <c r="M63" s="208"/>
    </row>
    <row r="64" spans="3:13" ht="15.75">
      <c r="C64" s="58"/>
      <c r="D64" s="219"/>
      <c r="E64" s="208"/>
      <c r="F64" s="208"/>
      <c r="G64" s="58"/>
      <c r="H64" s="219"/>
      <c r="I64" s="208"/>
      <c r="J64" s="208"/>
      <c r="K64" s="208"/>
      <c r="L64" s="31"/>
      <c r="M64" s="208"/>
    </row>
    <row r="65" spans="3:13" ht="15.75">
      <c r="C65" s="58"/>
      <c r="D65" s="219"/>
      <c r="E65" s="208"/>
      <c r="F65" s="208"/>
      <c r="G65" s="58"/>
      <c r="H65" s="219"/>
      <c r="I65" s="208"/>
      <c r="J65" s="208"/>
      <c r="K65" s="208"/>
      <c r="L65" s="31"/>
      <c r="M65" s="208"/>
    </row>
    <row r="66" spans="3:13" ht="15.75">
      <c r="C66" s="58"/>
      <c r="D66" s="219"/>
      <c r="E66" s="208"/>
      <c r="F66" s="208"/>
      <c r="G66" s="58"/>
      <c r="H66" s="219"/>
      <c r="I66" s="208"/>
      <c r="J66" s="208"/>
      <c r="K66" s="208"/>
      <c r="L66" s="31"/>
      <c r="M66" s="208"/>
    </row>
    <row r="67" spans="3:13" ht="15.75">
      <c r="C67" s="58"/>
      <c r="D67" s="219"/>
      <c r="E67" s="208"/>
      <c r="F67" s="208"/>
      <c r="G67" s="58"/>
      <c r="H67" s="219"/>
      <c r="I67" s="208"/>
      <c r="J67" s="208"/>
      <c r="K67" s="208"/>
      <c r="L67" s="31"/>
      <c r="M67" s="208"/>
    </row>
    <row r="68" spans="3:13" ht="15.75">
      <c r="C68" s="58"/>
      <c r="D68" s="219"/>
      <c r="E68" s="208"/>
      <c r="F68" s="208"/>
      <c r="G68" s="58"/>
      <c r="H68" s="219"/>
      <c r="I68" s="208"/>
      <c r="J68" s="208"/>
      <c r="K68" s="208"/>
      <c r="L68" s="31"/>
      <c r="M68" s="208"/>
    </row>
    <row r="69" spans="3:13" ht="15.75">
      <c r="C69" s="58"/>
      <c r="D69" s="219"/>
      <c r="E69" s="208"/>
      <c r="F69" s="208"/>
      <c r="G69" s="58"/>
      <c r="H69" s="219"/>
      <c r="I69" s="208"/>
      <c r="J69" s="208"/>
      <c r="K69" s="208"/>
      <c r="L69" s="31"/>
      <c r="M69" s="208"/>
    </row>
    <row r="70" spans="3:13" ht="15.75">
      <c r="C70" s="58"/>
      <c r="D70" s="219"/>
      <c r="E70" s="208"/>
      <c r="F70" s="208"/>
      <c r="G70" s="58"/>
      <c r="H70" s="219"/>
      <c r="I70" s="208"/>
      <c r="J70" s="208"/>
      <c r="K70" s="208"/>
      <c r="L70" s="31"/>
      <c r="M70" s="208"/>
    </row>
    <row r="71" spans="3:13" ht="15.75">
      <c r="C71" s="58"/>
      <c r="D71" s="219"/>
      <c r="E71" s="208"/>
      <c r="F71" s="208"/>
      <c r="G71" s="58"/>
      <c r="H71" s="219"/>
      <c r="I71" s="208"/>
      <c r="J71" s="208"/>
      <c r="K71" s="208"/>
      <c r="L71" s="31"/>
      <c r="M71" s="208"/>
    </row>
    <row r="72" spans="3:13" ht="15.75">
      <c r="C72" s="58"/>
      <c r="D72" s="219"/>
      <c r="E72" s="208"/>
      <c r="F72" s="208"/>
      <c r="G72" s="58"/>
      <c r="H72" s="219"/>
      <c r="I72" s="208"/>
      <c r="J72" s="208"/>
      <c r="K72" s="208"/>
      <c r="L72" s="31"/>
      <c r="M72" s="208"/>
    </row>
    <row r="73" spans="11:13" ht="15.75">
      <c r="K73" s="208"/>
      <c r="L73" s="31"/>
      <c r="M73" s="208"/>
    </row>
    <row r="74" spans="11:13" ht="15.75">
      <c r="K74" s="208"/>
      <c r="L74" s="31"/>
      <c r="M74" s="208"/>
    </row>
    <row r="75" ht="15.75">
      <c r="L75" s="31"/>
    </row>
    <row r="76" ht="15.75">
      <c r="L76" s="31"/>
    </row>
    <row r="77" ht="15.75">
      <c r="L77" s="31"/>
    </row>
    <row r="78" ht="15.75">
      <c r="L78" s="31"/>
    </row>
    <row r="79" ht="15.75">
      <c r="L79" s="31"/>
    </row>
    <row r="80" ht="15.75">
      <c r="L80" s="31"/>
    </row>
    <row r="81" ht="15.75">
      <c r="L81" s="31"/>
    </row>
    <row r="82" ht="15.75">
      <c r="L82" s="31"/>
    </row>
    <row r="83" ht="15.75">
      <c r="L83" s="31"/>
    </row>
    <row r="84" ht="15.75">
      <c r="L84" s="31"/>
    </row>
    <row r="85" ht="15.75">
      <c r="L85" s="31"/>
    </row>
    <row r="86" ht="15.75">
      <c r="L86" s="31"/>
    </row>
    <row r="87" ht="15.75">
      <c r="L87" s="31"/>
    </row>
    <row r="88" ht="15.75">
      <c r="L88" s="31"/>
    </row>
    <row r="89" ht="15.75">
      <c r="L89" s="31"/>
    </row>
    <row r="90" ht="15.75">
      <c r="L90" s="31"/>
    </row>
    <row r="91" ht="15.75">
      <c r="L91" s="31"/>
    </row>
    <row r="92" ht="15.75">
      <c r="L92" s="31"/>
    </row>
    <row r="93" ht="15.75">
      <c r="L93" s="31"/>
    </row>
    <row r="94" ht="15.75">
      <c r="L94" s="31"/>
    </row>
    <row r="95" ht="15.75">
      <c r="L95" s="31"/>
    </row>
    <row r="96" ht="15.75">
      <c r="L96" s="31"/>
    </row>
    <row r="97" ht="15.75">
      <c r="L97" s="31"/>
    </row>
    <row r="98" ht="15.75">
      <c r="L98" s="31"/>
    </row>
    <row r="99" ht="15.75">
      <c r="L99" s="31"/>
    </row>
    <row r="100" ht="15.75">
      <c r="L100" s="31"/>
    </row>
    <row r="101" ht="15.75">
      <c r="L101" s="31"/>
    </row>
    <row r="102" ht="15.75">
      <c r="L102" s="31"/>
    </row>
    <row r="103" ht="15.75">
      <c r="L103" s="31"/>
    </row>
    <row r="104" ht="15.75">
      <c r="L104" s="31"/>
    </row>
    <row r="105" ht="15.75">
      <c r="L105" s="31"/>
    </row>
    <row r="106" ht="15.75">
      <c r="L106" s="31"/>
    </row>
    <row r="107" ht="15.75">
      <c r="L107" s="31"/>
    </row>
  </sheetData>
  <sheetProtection sheet="1" objects="1" scenarios="1"/>
  <mergeCells count="9">
    <mergeCell ref="C4:J4"/>
    <mergeCell ref="C5:J5"/>
    <mergeCell ref="C6:J6"/>
    <mergeCell ref="C8:C9"/>
    <mergeCell ref="D8:D9"/>
    <mergeCell ref="G8:G9"/>
    <mergeCell ref="H8:H9"/>
    <mergeCell ref="E8:F8"/>
    <mergeCell ref="I8:J8"/>
  </mergeCells>
  <hyperlinks>
    <hyperlink ref="B1" location="'Данни за фирмата'!A1" display="'Данни за фирмата'!A1"/>
  </hyperlinks>
  <printOptions horizontalCentered="1" verticalCentered="1"/>
  <pageMargins left="0.15748031496062992" right="0.15748031496062992" top="0.1968503937007874" bottom="0.1968503937007874" header="0.11811023622047245" footer="0.11811023622047245"/>
  <pageSetup blackAndWhite="1" fitToHeight="2" fitToWidth="1" horizontalDpi="360" verticalDpi="360" orientation="portrait" paperSize="9" scale="82" r:id="rId1"/>
  <headerFooter alignWithMargins="0">
    <oddFooter>&amp;R&amp;"Times New Roman Cyr,Italic"&amp;8Стр.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8"/>
  <sheetViews>
    <sheetView showGridLines="0" tabSelected="1" zoomScale="80" zoomScaleNormal="80" workbookViewId="0" topLeftCell="B1">
      <selection activeCell="C9" sqref="C9:C10"/>
    </sheetView>
  </sheetViews>
  <sheetFormatPr defaultColWidth="8.88671875" defaultRowHeight="15"/>
  <cols>
    <col min="1" max="1" width="4.99609375" style="268" customWidth="1"/>
    <col min="2" max="2" width="4.77734375" style="268" customWidth="1"/>
    <col min="3" max="3" width="63.5546875" style="268" customWidth="1"/>
    <col min="4" max="4" width="5.99609375" style="291" customWidth="1"/>
    <col min="5" max="9" width="10.10546875" style="268" customWidth="1"/>
    <col min="10" max="10" width="9.3359375" style="268" customWidth="1"/>
    <col min="11" max="11" width="5.21484375" style="268" customWidth="1"/>
    <col min="12" max="16384" width="8.88671875" style="268" customWidth="1"/>
  </cols>
  <sheetData>
    <row r="1" spans="2:19" ht="16.5" thickBot="1">
      <c r="B1" s="298" t="s">
        <v>179</v>
      </c>
      <c r="C1" s="60"/>
      <c r="D1" s="283"/>
      <c r="E1" s="60"/>
      <c r="F1" s="60"/>
      <c r="G1" s="60"/>
      <c r="H1" s="60"/>
      <c r="I1" s="60"/>
      <c r="J1" s="60"/>
      <c r="K1" s="60"/>
      <c r="L1" s="269"/>
      <c r="M1" s="61"/>
      <c r="N1" s="61"/>
      <c r="O1" s="61"/>
      <c r="R1" s="270"/>
      <c r="S1" s="270"/>
    </row>
    <row r="2" spans="1:19" ht="16.5" thickTop="1">
      <c r="A2" s="63"/>
      <c r="B2" s="271"/>
      <c r="C2" s="65"/>
      <c r="D2" s="284"/>
      <c r="E2" s="66"/>
      <c r="F2" s="66"/>
      <c r="G2" s="66"/>
      <c r="H2" s="66"/>
      <c r="I2" s="66"/>
      <c r="J2" s="136"/>
      <c r="K2" s="272"/>
      <c r="L2" s="69"/>
      <c r="M2" s="61"/>
      <c r="N2" s="61"/>
      <c r="O2" s="61"/>
      <c r="P2" s="269"/>
      <c r="R2" s="270"/>
      <c r="S2" s="270"/>
    </row>
    <row r="3" spans="1:19" ht="15.75">
      <c r="A3" s="63"/>
      <c r="B3" s="271"/>
      <c r="C3" s="65"/>
      <c r="D3" s="284"/>
      <c r="E3" s="66"/>
      <c r="F3" s="66"/>
      <c r="G3" s="66"/>
      <c r="H3" s="66"/>
      <c r="I3" s="66"/>
      <c r="J3" s="299" t="str">
        <f>"БУЛСТАТ: "&amp;BULSTAT</f>
        <v>БУЛСТАТ: </v>
      </c>
      <c r="K3" s="272"/>
      <c r="L3" s="69"/>
      <c r="M3" s="61"/>
      <c r="N3" s="61"/>
      <c r="O3" s="61"/>
      <c r="P3" s="269"/>
      <c r="R3" s="270"/>
      <c r="S3" s="270"/>
    </row>
    <row r="4" spans="1:19" s="70" customFormat="1" ht="22.5">
      <c r="A4" s="63"/>
      <c r="B4" s="117"/>
      <c r="C4" s="368" t="s">
        <v>57</v>
      </c>
      <c r="D4" s="368"/>
      <c r="E4" s="368"/>
      <c r="F4" s="368"/>
      <c r="G4" s="368"/>
      <c r="H4" s="368"/>
      <c r="I4" s="368"/>
      <c r="J4" s="368"/>
      <c r="K4" s="37"/>
      <c r="L4" s="69"/>
      <c r="M4" s="61"/>
      <c r="N4" s="61"/>
      <c r="O4" s="61"/>
      <c r="P4" s="53"/>
      <c r="Q4" s="53"/>
      <c r="R4" s="61"/>
      <c r="S4" s="61"/>
    </row>
    <row r="5" spans="1:19" s="70" customFormat="1" ht="22.5">
      <c r="A5" s="63"/>
      <c r="B5" s="117"/>
      <c r="C5" s="368" t="str">
        <f>"на "&amp;CompanyName</f>
        <v>на </v>
      </c>
      <c r="D5" s="368"/>
      <c r="E5" s="368"/>
      <c r="F5" s="368"/>
      <c r="G5" s="368"/>
      <c r="H5" s="368"/>
      <c r="I5" s="368"/>
      <c r="J5" s="368"/>
      <c r="K5" s="118"/>
      <c r="L5" s="69"/>
      <c r="M5" s="61"/>
      <c r="N5" s="61"/>
      <c r="O5" s="61"/>
      <c r="P5" s="53"/>
      <c r="Q5" s="53"/>
      <c r="R5" s="61"/>
      <c r="S5" s="61"/>
    </row>
    <row r="6" spans="1:19" s="70" customFormat="1" ht="22.5">
      <c r="A6" s="63"/>
      <c r="B6" s="117"/>
      <c r="C6" s="368" t="str">
        <f>"към "&amp;TEXT(FinDYear,"dd\.mm\.yyyy")</f>
        <v>към 31.12.2006</v>
      </c>
      <c r="D6" s="368"/>
      <c r="E6" s="368"/>
      <c r="F6" s="368"/>
      <c r="G6" s="368"/>
      <c r="H6" s="368"/>
      <c r="I6" s="368"/>
      <c r="J6" s="368"/>
      <c r="K6" s="118"/>
      <c r="L6" s="69"/>
      <c r="M6" s="61"/>
      <c r="N6" s="61"/>
      <c r="O6" s="61"/>
      <c r="P6" s="53"/>
      <c r="Q6" s="53"/>
      <c r="R6" s="61"/>
      <c r="S6" s="61"/>
    </row>
    <row r="7" spans="1:19" ht="15.75">
      <c r="A7" s="63"/>
      <c r="B7" s="271"/>
      <c r="C7" s="65"/>
      <c r="D7" s="284"/>
      <c r="E7" s="272"/>
      <c r="F7" s="272"/>
      <c r="G7" s="272"/>
      <c r="H7" s="272"/>
      <c r="I7" s="272"/>
      <c r="J7" s="273"/>
      <c r="K7" s="71"/>
      <c r="L7" s="69"/>
      <c r="M7" s="61"/>
      <c r="N7" s="61"/>
      <c r="O7" s="61"/>
      <c r="P7" s="269"/>
      <c r="R7" s="270"/>
      <c r="S7" s="270"/>
    </row>
    <row r="8" spans="1:17" ht="16.5" thickBot="1">
      <c r="A8" s="63"/>
      <c r="B8" s="271"/>
      <c r="C8" s="72"/>
      <c r="D8" s="285"/>
      <c r="E8" s="72"/>
      <c r="F8" s="72"/>
      <c r="G8" s="72"/>
      <c r="H8" s="72"/>
      <c r="I8" s="72"/>
      <c r="J8" s="72"/>
      <c r="K8" s="73"/>
      <c r="L8" s="69"/>
      <c r="M8" s="74"/>
      <c r="N8" s="74"/>
      <c r="O8" s="74"/>
      <c r="P8" s="270"/>
      <c r="Q8" s="270"/>
    </row>
    <row r="9" spans="1:17" ht="25.5" customHeight="1">
      <c r="A9" s="63"/>
      <c r="B9" s="271"/>
      <c r="C9" s="381" t="s">
        <v>6</v>
      </c>
      <c r="D9" s="383" t="s">
        <v>60</v>
      </c>
      <c r="E9" s="378" t="s">
        <v>406</v>
      </c>
      <c r="F9" s="379"/>
      <c r="G9" s="385"/>
      <c r="H9" s="378" t="s">
        <v>407</v>
      </c>
      <c r="I9" s="379"/>
      <c r="J9" s="380"/>
      <c r="K9" s="75"/>
      <c r="L9" s="69"/>
      <c r="M9" s="76"/>
      <c r="N9" s="76"/>
      <c r="O9" s="76"/>
      <c r="P9" s="270"/>
      <c r="Q9" s="270"/>
    </row>
    <row r="10" spans="1:17" ht="15.75">
      <c r="A10" s="63"/>
      <c r="B10" s="271"/>
      <c r="C10" s="382"/>
      <c r="D10" s="384"/>
      <c r="E10" s="77" t="s">
        <v>403</v>
      </c>
      <c r="F10" s="77" t="s">
        <v>404</v>
      </c>
      <c r="G10" s="77" t="s">
        <v>405</v>
      </c>
      <c r="H10" s="332" t="s">
        <v>403</v>
      </c>
      <c r="I10" s="332" t="s">
        <v>404</v>
      </c>
      <c r="J10" s="116" t="s">
        <v>405</v>
      </c>
      <c r="K10" s="75"/>
      <c r="L10" s="69"/>
      <c r="M10" s="76"/>
      <c r="N10" s="76"/>
      <c r="O10" s="270"/>
      <c r="P10" s="270"/>
      <c r="Q10" s="270"/>
    </row>
    <row r="11" spans="1:17" ht="15.75">
      <c r="A11" s="63"/>
      <c r="B11" s="271"/>
      <c r="C11" s="115" t="s">
        <v>62</v>
      </c>
      <c r="D11" s="282" t="s">
        <v>63</v>
      </c>
      <c r="E11" s="77">
        <v>1</v>
      </c>
      <c r="F11" s="77">
        <v>2</v>
      </c>
      <c r="G11" s="77">
        <v>3</v>
      </c>
      <c r="H11" s="332">
        <v>4</v>
      </c>
      <c r="I11" s="332">
        <v>5</v>
      </c>
      <c r="J11" s="116">
        <v>6</v>
      </c>
      <c r="K11" s="78"/>
      <c r="L11" s="69"/>
      <c r="M11" s="79"/>
      <c r="N11" s="80"/>
      <c r="O11" s="80"/>
      <c r="P11" s="270"/>
      <c r="Q11" s="270"/>
    </row>
    <row r="12" spans="1:17" s="340" customFormat="1" ht="12.75">
      <c r="A12" s="334"/>
      <c r="B12" s="335"/>
      <c r="C12" s="134" t="s">
        <v>408</v>
      </c>
      <c r="D12" s="184"/>
      <c r="E12" s="185"/>
      <c r="F12" s="185"/>
      <c r="G12" s="185"/>
      <c r="H12" s="185"/>
      <c r="I12" s="185"/>
      <c r="J12" s="195"/>
      <c r="K12" s="336"/>
      <c r="L12" s="337"/>
      <c r="M12" s="338"/>
      <c r="N12" s="338"/>
      <c r="O12" s="338"/>
      <c r="P12" s="339"/>
      <c r="Q12" s="339"/>
    </row>
    <row r="13" spans="1:17" s="340" customFormat="1" ht="12.75">
      <c r="A13" s="334"/>
      <c r="B13" s="335"/>
      <c r="C13" s="341" t="s">
        <v>409</v>
      </c>
      <c r="D13" s="342" t="s">
        <v>417</v>
      </c>
      <c r="E13" s="343"/>
      <c r="F13" s="343"/>
      <c r="G13" s="252">
        <f>E13-F13</f>
        <v>0</v>
      </c>
      <c r="H13" s="344"/>
      <c r="I13" s="344"/>
      <c r="J13" s="351">
        <f>H13-I13</f>
        <v>0</v>
      </c>
      <c r="K13" s="336"/>
      <c r="L13" s="337"/>
      <c r="M13" s="338"/>
      <c r="N13" s="338"/>
      <c r="O13" s="338"/>
      <c r="P13" s="339"/>
      <c r="Q13" s="339"/>
    </row>
    <row r="14" spans="1:17" s="340" customFormat="1" ht="12.75">
      <c r="A14" s="334"/>
      <c r="B14" s="335"/>
      <c r="C14" s="341" t="s">
        <v>410</v>
      </c>
      <c r="D14" s="342" t="s">
        <v>418</v>
      </c>
      <c r="E14" s="343"/>
      <c r="F14" s="343"/>
      <c r="G14" s="252">
        <f aca="true" t="shared" si="0" ref="G14:G20">E14-F14</f>
        <v>0</v>
      </c>
      <c r="H14" s="344"/>
      <c r="I14" s="344"/>
      <c r="J14" s="351">
        <f aca="true" t="shared" si="1" ref="J14:J20">H14-I14</f>
        <v>0</v>
      </c>
      <c r="K14" s="336"/>
      <c r="L14" s="337"/>
      <c r="M14" s="338"/>
      <c r="N14" s="338"/>
      <c r="O14" s="338"/>
      <c r="P14" s="339"/>
      <c r="Q14" s="339"/>
    </row>
    <row r="15" spans="1:17" s="340" customFormat="1" ht="12.75">
      <c r="A15" s="334"/>
      <c r="B15" s="335"/>
      <c r="C15" s="341" t="s">
        <v>411</v>
      </c>
      <c r="D15" s="342" t="s">
        <v>419</v>
      </c>
      <c r="E15" s="343"/>
      <c r="F15" s="343"/>
      <c r="G15" s="252">
        <f t="shared" si="0"/>
        <v>0</v>
      </c>
      <c r="H15" s="344"/>
      <c r="I15" s="344"/>
      <c r="J15" s="351">
        <f t="shared" si="1"/>
        <v>0</v>
      </c>
      <c r="K15" s="336"/>
      <c r="L15" s="337"/>
      <c r="M15" s="338"/>
      <c r="N15" s="338"/>
      <c r="O15" s="338"/>
      <c r="P15" s="339"/>
      <c r="Q15" s="339"/>
    </row>
    <row r="16" spans="1:17" s="340" customFormat="1" ht="12.75">
      <c r="A16" s="334"/>
      <c r="B16" s="335"/>
      <c r="C16" s="341" t="s">
        <v>412</v>
      </c>
      <c r="D16" s="342" t="s">
        <v>420</v>
      </c>
      <c r="E16" s="343"/>
      <c r="F16" s="343"/>
      <c r="G16" s="252">
        <f t="shared" si="0"/>
        <v>0</v>
      </c>
      <c r="H16" s="344"/>
      <c r="I16" s="344"/>
      <c r="J16" s="351">
        <f t="shared" si="1"/>
        <v>0</v>
      </c>
      <c r="K16" s="336"/>
      <c r="L16" s="337"/>
      <c r="M16" s="338"/>
      <c r="N16" s="338"/>
      <c r="O16" s="338"/>
      <c r="P16" s="339"/>
      <c r="Q16" s="339"/>
    </row>
    <row r="17" spans="1:17" s="340" customFormat="1" ht="12.75">
      <c r="A17" s="334"/>
      <c r="B17" s="335"/>
      <c r="C17" s="341" t="s">
        <v>413</v>
      </c>
      <c r="D17" s="342" t="s">
        <v>421</v>
      </c>
      <c r="E17" s="343"/>
      <c r="F17" s="343"/>
      <c r="G17" s="252">
        <f t="shared" si="0"/>
        <v>0</v>
      </c>
      <c r="H17" s="344"/>
      <c r="I17" s="344"/>
      <c r="J17" s="351">
        <f t="shared" si="1"/>
        <v>0</v>
      </c>
      <c r="K17" s="336"/>
      <c r="L17" s="337"/>
      <c r="M17" s="338"/>
      <c r="N17" s="338"/>
      <c r="O17" s="338"/>
      <c r="P17" s="339"/>
      <c r="Q17" s="339"/>
    </row>
    <row r="18" spans="1:17" s="340" customFormat="1" ht="12.75">
      <c r="A18" s="334"/>
      <c r="B18" s="335"/>
      <c r="C18" s="341" t="s">
        <v>414</v>
      </c>
      <c r="D18" s="342" t="s">
        <v>422</v>
      </c>
      <c r="E18" s="343"/>
      <c r="F18" s="343"/>
      <c r="G18" s="252">
        <f t="shared" si="0"/>
        <v>0</v>
      </c>
      <c r="H18" s="344"/>
      <c r="I18" s="344"/>
      <c r="J18" s="351">
        <f t="shared" si="1"/>
        <v>0</v>
      </c>
      <c r="K18" s="336"/>
      <c r="L18" s="337"/>
      <c r="M18" s="338"/>
      <c r="N18" s="338"/>
      <c r="O18" s="338"/>
      <c r="P18" s="339"/>
      <c r="Q18" s="339"/>
    </row>
    <row r="19" spans="1:17" s="340" customFormat="1" ht="12.75">
      <c r="A19" s="334"/>
      <c r="B19" s="335"/>
      <c r="C19" s="341" t="s">
        <v>416</v>
      </c>
      <c r="D19" s="342" t="s">
        <v>423</v>
      </c>
      <c r="E19" s="343"/>
      <c r="F19" s="343"/>
      <c r="G19" s="252">
        <f t="shared" si="0"/>
        <v>0</v>
      </c>
      <c r="H19" s="344"/>
      <c r="I19" s="344"/>
      <c r="J19" s="351">
        <f t="shared" si="1"/>
        <v>0</v>
      </c>
      <c r="K19" s="336"/>
      <c r="L19" s="337"/>
      <c r="M19" s="338"/>
      <c r="N19" s="338"/>
      <c r="O19" s="338"/>
      <c r="P19" s="339"/>
      <c r="Q19" s="339"/>
    </row>
    <row r="20" spans="1:17" s="340" customFormat="1" ht="12.75">
      <c r="A20" s="334"/>
      <c r="B20" s="335"/>
      <c r="C20" s="341" t="s">
        <v>415</v>
      </c>
      <c r="D20" s="342" t="s">
        <v>424</v>
      </c>
      <c r="E20" s="343"/>
      <c r="F20" s="343"/>
      <c r="G20" s="252">
        <f t="shared" si="0"/>
        <v>0</v>
      </c>
      <c r="H20" s="344"/>
      <c r="I20" s="344"/>
      <c r="J20" s="351">
        <f t="shared" si="1"/>
        <v>0</v>
      </c>
      <c r="K20" s="336"/>
      <c r="L20" s="337"/>
      <c r="M20" s="338"/>
      <c r="N20" s="338"/>
      <c r="O20" s="338"/>
      <c r="P20" s="339"/>
      <c r="Q20" s="339"/>
    </row>
    <row r="21" spans="1:17" s="340" customFormat="1" ht="12.75">
      <c r="A21" s="334"/>
      <c r="B21" s="335"/>
      <c r="C21" s="106" t="s">
        <v>431</v>
      </c>
      <c r="D21" s="232" t="s">
        <v>169</v>
      </c>
      <c r="E21" s="255">
        <f aca="true" t="shared" si="2" ref="E21:J21">SUM(E13:E20)</f>
        <v>0</v>
      </c>
      <c r="F21" s="255">
        <f t="shared" si="2"/>
        <v>0</v>
      </c>
      <c r="G21" s="255">
        <f t="shared" si="2"/>
        <v>0</v>
      </c>
      <c r="H21" s="255">
        <f t="shared" si="2"/>
        <v>0</v>
      </c>
      <c r="I21" s="255">
        <f t="shared" si="2"/>
        <v>0</v>
      </c>
      <c r="J21" s="333">
        <f t="shared" si="2"/>
        <v>0</v>
      </c>
      <c r="K21" s="336"/>
      <c r="L21" s="337"/>
      <c r="M21" s="338"/>
      <c r="N21" s="338"/>
      <c r="O21" s="338"/>
      <c r="P21" s="339"/>
      <c r="Q21" s="339"/>
    </row>
    <row r="22" spans="1:17" s="340" customFormat="1" ht="12.75">
      <c r="A22" s="334"/>
      <c r="B22" s="335"/>
      <c r="C22" s="134" t="s">
        <v>454</v>
      </c>
      <c r="D22" s="184"/>
      <c r="E22" s="185"/>
      <c r="F22" s="185"/>
      <c r="G22" s="185"/>
      <c r="H22" s="185"/>
      <c r="I22" s="185"/>
      <c r="J22" s="195"/>
      <c r="K22" s="336"/>
      <c r="L22" s="337"/>
      <c r="M22" s="338"/>
      <c r="N22" s="338"/>
      <c r="O22" s="338"/>
      <c r="P22" s="339"/>
      <c r="Q22" s="339"/>
    </row>
    <row r="23" spans="1:17" s="340" customFormat="1" ht="12.75">
      <c r="A23" s="334"/>
      <c r="B23" s="335"/>
      <c r="C23" s="341" t="s">
        <v>432</v>
      </c>
      <c r="D23" s="342" t="s">
        <v>425</v>
      </c>
      <c r="E23" s="343"/>
      <c r="F23" s="343"/>
      <c r="G23" s="252">
        <f aca="true" t="shared" si="3" ref="G23:G28">E23-F23</f>
        <v>0</v>
      </c>
      <c r="H23" s="344"/>
      <c r="I23" s="344"/>
      <c r="J23" s="351">
        <f aca="true" t="shared" si="4" ref="J23:J28">H23-I23</f>
        <v>0</v>
      </c>
      <c r="K23" s="336"/>
      <c r="L23" s="337"/>
      <c r="M23" s="338"/>
      <c r="N23" s="338"/>
      <c r="O23" s="338"/>
      <c r="P23" s="339"/>
      <c r="Q23" s="339"/>
    </row>
    <row r="24" spans="1:17" s="340" customFormat="1" ht="12.75">
      <c r="A24" s="334"/>
      <c r="B24" s="335"/>
      <c r="C24" s="341" t="s">
        <v>433</v>
      </c>
      <c r="D24" s="342" t="s">
        <v>426</v>
      </c>
      <c r="E24" s="343"/>
      <c r="F24" s="343"/>
      <c r="G24" s="252">
        <f t="shared" si="3"/>
        <v>0</v>
      </c>
      <c r="H24" s="344"/>
      <c r="I24" s="344"/>
      <c r="J24" s="351">
        <f t="shared" si="4"/>
        <v>0</v>
      </c>
      <c r="K24" s="345"/>
      <c r="L24" s="337"/>
      <c r="M24" s="346"/>
      <c r="N24" s="346"/>
      <c r="O24" s="346"/>
      <c r="P24" s="339"/>
      <c r="Q24" s="339"/>
    </row>
    <row r="25" spans="1:17" s="340" customFormat="1" ht="12.75">
      <c r="A25" s="334"/>
      <c r="B25" s="335"/>
      <c r="C25" s="341" t="s">
        <v>434</v>
      </c>
      <c r="D25" s="342" t="s">
        <v>427</v>
      </c>
      <c r="E25" s="343"/>
      <c r="F25" s="343"/>
      <c r="G25" s="252">
        <f t="shared" si="3"/>
        <v>0</v>
      </c>
      <c r="H25" s="344"/>
      <c r="I25" s="344"/>
      <c r="J25" s="351">
        <f t="shared" si="4"/>
        <v>0</v>
      </c>
      <c r="K25" s="345"/>
      <c r="L25" s="337"/>
      <c r="M25" s="346"/>
      <c r="N25" s="346"/>
      <c r="O25" s="346"/>
      <c r="P25" s="339"/>
      <c r="Q25" s="339"/>
    </row>
    <row r="26" spans="1:17" s="340" customFormat="1" ht="12.75">
      <c r="A26" s="334"/>
      <c r="B26" s="335"/>
      <c r="C26" s="341" t="s">
        <v>435</v>
      </c>
      <c r="D26" s="342" t="s">
        <v>428</v>
      </c>
      <c r="E26" s="343"/>
      <c r="F26" s="343"/>
      <c r="G26" s="252">
        <f t="shared" si="3"/>
        <v>0</v>
      </c>
      <c r="H26" s="344"/>
      <c r="I26" s="344"/>
      <c r="J26" s="351">
        <f t="shared" si="4"/>
        <v>0</v>
      </c>
      <c r="K26" s="345"/>
      <c r="L26" s="337"/>
      <c r="M26" s="346"/>
      <c r="N26" s="346"/>
      <c r="O26" s="346"/>
      <c r="P26" s="339"/>
      <c r="Q26" s="339"/>
    </row>
    <row r="27" spans="1:17" s="340" customFormat="1" ht="12.75">
      <c r="A27" s="334"/>
      <c r="B27" s="335"/>
      <c r="C27" s="341" t="s">
        <v>413</v>
      </c>
      <c r="D27" s="342" t="s">
        <v>429</v>
      </c>
      <c r="E27" s="343"/>
      <c r="F27" s="343"/>
      <c r="G27" s="252">
        <f t="shared" si="3"/>
        <v>0</v>
      </c>
      <c r="H27" s="344"/>
      <c r="I27" s="344"/>
      <c r="J27" s="351">
        <f t="shared" si="4"/>
        <v>0</v>
      </c>
      <c r="K27" s="345"/>
      <c r="L27" s="337"/>
      <c r="M27" s="346"/>
      <c r="N27" s="346"/>
      <c r="O27" s="346"/>
      <c r="P27" s="339"/>
      <c r="Q27" s="339"/>
    </row>
    <row r="28" spans="1:17" s="340" customFormat="1" ht="12.75">
      <c r="A28" s="334"/>
      <c r="B28" s="335"/>
      <c r="C28" s="341" t="s">
        <v>436</v>
      </c>
      <c r="D28" s="342" t="s">
        <v>430</v>
      </c>
      <c r="E28" s="343"/>
      <c r="F28" s="343"/>
      <c r="G28" s="252">
        <f t="shared" si="3"/>
        <v>0</v>
      </c>
      <c r="H28" s="344"/>
      <c r="I28" s="344"/>
      <c r="J28" s="351">
        <f t="shared" si="4"/>
        <v>0</v>
      </c>
      <c r="K28" s="345"/>
      <c r="L28" s="337"/>
      <c r="M28" s="346"/>
      <c r="N28" s="346"/>
      <c r="O28" s="346"/>
      <c r="P28" s="339"/>
      <c r="Q28" s="339"/>
    </row>
    <row r="29" spans="1:17" s="340" customFormat="1" ht="12.75">
      <c r="A29" s="334"/>
      <c r="B29" s="335"/>
      <c r="C29" s="39" t="s">
        <v>437</v>
      </c>
      <c r="D29" s="232" t="s">
        <v>438</v>
      </c>
      <c r="E29" s="255">
        <f aca="true" t="shared" si="5" ref="E29:J29">SUM(E23:E28)</f>
        <v>0</v>
      </c>
      <c r="F29" s="255">
        <f t="shared" si="5"/>
        <v>0</v>
      </c>
      <c r="G29" s="255">
        <f t="shared" si="5"/>
        <v>0</v>
      </c>
      <c r="H29" s="255">
        <f t="shared" si="5"/>
        <v>0</v>
      </c>
      <c r="I29" s="255">
        <f t="shared" si="5"/>
        <v>0</v>
      </c>
      <c r="J29" s="333">
        <f t="shared" si="5"/>
        <v>0</v>
      </c>
      <c r="K29" s="347"/>
      <c r="L29" s="337"/>
      <c r="M29" s="339"/>
      <c r="N29" s="339"/>
      <c r="O29" s="339"/>
      <c r="P29" s="339"/>
      <c r="Q29" s="339"/>
    </row>
    <row r="30" spans="1:17" s="340" customFormat="1" ht="12.75">
      <c r="A30" s="334"/>
      <c r="B30" s="335"/>
      <c r="C30" s="134" t="s">
        <v>455</v>
      </c>
      <c r="D30" s="184"/>
      <c r="E30" s="185"/>
      <c r="F30" s="185"/>
      <c r="G30" s="185"/>
      <c r="H30" s="185"/>
      <c r="I30" s="185"/>
      <c r="J30" s="195"/>
      <c r="K30" s="347"/>
      <c r="L30" s="337"/>
      <c r="M30" s="339"/>
      <c r="N30" s="339"/>
      <c r="O30" s="339"/>
      <c r="P30" s="339"/>
      <c r="Q30" s="339"/>
    </row>
    <row r="31" spans="1:17" s="340" customFormat="1" ht="12.75">
      <c r="A31" s="334"/>
      <c r="B31" s="335"/>
      <c r="C31" s="341" t="s">
        <v>439</v>
      </c>
      <c r="D31" s="342" t="s">
        <v>170</v>
      </c>
      <c r="E31" s="343"/>
      <c r="F31" s="343"/>
      <c r="G31" s="252">
        <f aca="true" t="shared" si="6" ref="G31:G37">E31-F31</f>
        <v>0</v>
      </c>
      <c r="H31" s="344"/>
      <c r="I31" s="344"/>
      <c r="J31" s="351">
        <f aca="true" t="shared" si="7" ref="J31:J37">H31-I31</f>
        <v>0</v>
      </c>
      <c r="K31" s="347"/>
      <c r="L31" s="337"/>
      <c r="M31" s="339"/>
      <c r="N31" s="339"/>
      <c r="O31" s="339"/>
      <c r="P31" s="339"/>
      <c r="Q31" s="339"/>
    </row>
    <row r="32" spans="1:17" s="340" customFormat="1" ht="12.75">
      <c r="A32" s="334"/>
      <c r="B32" s="335"/>
      <c r="C32" s="341" t="s">
        <v>440</v>
      </c>
      <c r="D32" s="342" t="s">
        <v>171</v>
      </c>
      <c r="E32" s="343"/>
      <c r="F32" s="343"/>
      <c r="G32" s="252">
        <f t="shared" si="6"/>
        <v>0</v>
      </c>
      <c r="H32" s="344"/>
      <c r="I32" s="344"/>
      <c r="J32" s="351">
        <f t="shared" si="7"/>
        <v>0</v>
      </c>
      <c r="K32" s="347"/>
      <c r="L32" s="337"/>
      <c r="M32" s="339"/>
      <c r="N32" s="339"/>
      <c r="O32" s="339"/>
      <c r="P32" s="339"/>
      <c r="Q32" s="339"/>
    </row>
    <row r="33" spans="1:17" s="340" customFormat="1" ht="12.75">
      <c r="A33" s="334"/>
      <c r="B33" s="335"/>
      <c r="C33" s="341" t="s">
        <v>441</v>
      </c>
      <c r="D33" s="342" t="s">
        <v>172</v>
      </c>
      <c r="E33" s="343"/>
      <c r="F33" s="343"/>
      <c r="G33" s="252">
        <f t="shared" si="6"/>
        <v>0</v>
      </c>
      <c r="H33" s="344"/>
      <c r="I33" s="344"/>
      <c r="J33" s="351">
        <f t="shared" si="7"/>
        <v>0</v>
      </c>
      <c r="K33" s="347"/>
      <c r="L33" s="337"/>
      <c r="M33" s="339"/>
      <c r="N33" s="339"/>
      <c r="O33" s="339"/>
      <c r="P33" s="339"/>
      <c r="Q33" s="339"/>
    </row>
    <row r="34" spans="1:17" s="340" customFormat="1" ht="12.75">
      <c r="A34" s="334"/>
      <c r="B34" s="335"/>
      <c r="C34" s="341" t="s">
        <v>442</v>
      </c>
      <c r="D34" s="342" t="s">
        <v>173</v>
      </c>
      <c r="E34" s="343"/>
      <c r="F34" s="343"/>
      <c r="G34" s="252">
        <f t="shared" si="6"/>
        <v>0</v>
      </c>
      <c r="H34" s="344"/>
      <c r="I34" s="344"/>
      <c r="J34" s="351">
        <f t="shared" si="7"/>
        <v>0</v>
      </c>
      <c r="K34" s="347"/>
      <c r="L34" s="337"/>
      <c r="M34" s="339"/>
      <c r="N34" s="339"/>
      <c r="O34" s="339"/>
      <c r="P34" s="339"/>
      <c r="Q34" s="339"/>
    </row>
    <row r="35" spans="1:17" s="340" customFormat="1" ht="12.75">
      <c r="A35" s="334"/>
      <c r="B35" s="335"/>
      <c r="C35" s="341" t="s">
        <v>443</v>
      </c>
      <c r="D35" s="342" t="s">
        <v>446</v>
      </c>
      <c r="E35" s="343"/>
      <c r="F35" s="343"/>
      <c r="G35" s="252">
        <f t="shared" si="6"/>
        <v>0</v>
      </c>
      <c r="H35" s="344"/>
      <c r="I35" s="344"/>
      <c r="J35" s="351">
        <f t="shared" si="7"/>
        <v>0</v>
      </c>
      <c r="K35" s="347"/>
      <c r="L35" s="337"/>
      <c r="M35" s="339"/>
      <c r="N35" s="339"/>
      <c r="O35" s="339"/>
      <c r="P35" s="339"/>
      <c r="Q35" s="339"/>
    </row>
    <row r="36" spans="1:17" s="340" customFormat="1" ht="12.75">
      <c r="A36" s="334"/>
      <c r="B36" s="335"/>
      <c r="C36" s="341" t="s">
        <v>444</v>
      </c>
      <c r="D36" s="342" t="s">
        <v>447</v>
      </c>
      <c r="E36" s="343"/>
      <c r="F36" s="343"/>
      <c r="G36" s="252">
        <f t="shared" si="6"/>
        <v>0</v>
      </c>
      <c r="H36" s="344"/>
      <c r="I36" s="344"/>
      <c r="J36" s="351">
        <f t="shared" si="7"/>
        <v>0</v>
      </c>
      <c r="K36" s="347"/>
      <c r="L36" s="337"/>
      <c r="M36" s="339"/>
      <c r="N36" s="339"/>
      <c r="O36" s="339"/>
      <c r="P36" s="339"/>
      <c r="Q36" s="339"/>
    </row>
    <row r="37" spans="1:17" s="340" customFormat="1" ht="12.75">
      <c r="A37" s="334"/>
      <c r="B37" s="335"/>
      <c r="C37" s="341" t="s">
        <v>445</v>
      </c>
      <c r="D37" s="342" t="s">
        <v>448</v>
      </c>
      <c r="E37" s="343"/>
      <c r="F37" s="343"/>
      <c r="G37" s="252">
        <f t="shared" si="6"/>
        <v>0</v>
      </c>
      <c r="H37" s="344"/>
      <c r="I37" s="344"/>
      <c r="J37" s="351">
        <f t="shared" si="7"/>
        <v>0</v>
      </c>
      <c r="K37" s="347"/>
      <c r="L37" s="337"/>
      <c r="M37" s="339"/>
      <c r="N37" s="339"/>
      <c r="O37" s="339"/>
      <c r="P37" s="339"/>
      <c r="Q37" s="339"/>
    </row>
    <row r="38" spans="1:17" s="340" customFormat="1" ht="12.75">
      <c r="A38" s="334"/>
      <c r="B38" s="335"/>
      <c r="C38" s="39" t="s">
        <v>449</v>
      </c>
      <c r="D38" s="232" t="s">
        <v>174</v>
      </c>
      <c r="E38" s="255">
        <f aca="true" t="shared" si="8" ref="E38:J38">SUM(E31:E37)</f>
        <v>0</v>
      </c>
      <c r="F38" s="255">
        <f t="shared" si="8"/>
        <v>0</v>
      </c>
      <c r="G38" s="255">
        <f t="shared" si="8"/>
        <v>0</v>
      </c>
      <c r="H38" s="255">
        <f t="shared" si="8"/>
        <v>0</v>
      </c>
      <c r="I38" s="255">
        <f t="shared" si="8"/>
        <v>0</v>
      </c>
      <c r="J38" s="333">
        <f t="shared" si="8"/>
        <v>0</v>
      </c>
      <c r="K38" s="347"/>
      <c r="L38" s="337"/>
      <c r="M38" s="339"/>
      <c r="N38" s="339"/>
      <c r="O38" s="339"/>
      <c r="P38" s="339"/>
      <c r="Q38" s="339"/>
    </row>
    <row r="39" spans="1:17" s="340" customFormat="1" ht="12.75">
      <c r="A39" s="334"/>
      <c r="B39" s="335"/>
      <c r="C39" s="41" t="s">
        <v>450</v>
      </c>
      <c r="D39" s="231" t="s">
        <v>452</v>
      </c>
      <c r="E39" s="94">
        <f aca="true" t="shared" si="9" ref="E39:J39">SUM(E21,E29,E38)</f>
        <v>0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109">
        <f t="shared" si="9"/>
        <v>0</v>
      </c>
      <c r="K39" s="348"/>
      <c r="L39" s="337"/>
      <c r="M39" s="349"/>
      <c r="N39" s="349"/>
      <c r="O39" s="349"/>
      <c r="P39" s="339"/>
      <c r="Q39" s="339"/>
    </row>
    <row r="40" spans="1:17" s="340" customFormat="1" ht="12.75">
      <c r="A40" s="334"/>
      <c r="B40" s="335"/>
      <c r="C40" s="41" t="s">
        <v>451</v>
      </c>
      <c r="D40" s="231" t="s">
        <v>175</v>
      </c>
      <c r="E40" s="184"/>
      <c r="F40" s="184"/>
      <c r="G40" s="251"/>
      <c r="H40" s="184"/>
      <c r="I40" s="184"/>
      <c r="J40" s="262"/>
      <c r="K40" s="347"/>
      <c r="L40" s="337"/>
      <c r="M40" s="339"/>
      <c r="N40" s="339"/>
      <c r="O40" s="339"/>
      <c r="P40" s="339"/>
      <c r="Q40" s="339"/>
    </row>
    <row r="41" spans="1:17" s="340" customFormat="1" ht="13.5" thickBot="1">
      <c r="A41" s="334"/>
      <c r="B41" s="335"/>
      <c r="C41" s="111" t="s">
        <v>453</v>
      </c>
      <c r="D41" s="233" t="s">
        <v>176</v>
      </c>
      <c r="E41" s="184"/>
      <c r="F41" s="184"/>
      <c r="G41" s="112">
        <f>SUM(G39:G40)</f>
        <v>0</v>
      </c>
      <c r="H41" s="184"/>
      <c r="I41" s="184"/>
      <c r="J41" s="114">
        <f>SUM(J39:J40)</f>
        <v>0</v>
      </c>
      <c r="K41" s="347"/>
      <c r="L41" s="337"/>
      <c r="M41" s="339"/>
      <c r="N41" s="339"/>
      <c r="O41" s="339"/>
      <c r="P41" s="339"/>
      <c r="Q41" s="339"/>
    </row>
    <row r="42" spans="1:17" s="276" customFormat="1" ht="12.75">
      <c r="A42" s="63"/>
      <c r="B42" s="274"/>
      <c r="C42" s="280"/>
      <c r="D42" s="286"/>
      <c r="E42" s="280"/>
      <c r="F42" s="280"/>
      <c r="G42" s="280"/>
      <c r="H42" s="280"/>
      <c r="I42" s="280"/>
      <c r="J42" s="280"/>
      <c r="K42" s="279"/>
      <c r="L42" s="69"/>
      <c r="M42" s="275"/>
      <c r="N42" s="275"/>
      <c r="O42" s="275"/>
      <c r="P42" s="275"/>
      <c r="Q42" s="275"/>
    </row>
    <row r="43" spans="1:19" s="276" customFormat="1" ht="12.75">
      <c r="A43" s="63"/>
      <c r="B43" s="274"/>
      <c r="C43" s="296" t="str">
        <f>"Дата: "&amp;TEXT(DateSend,"dd\.mm\.yyyy")</f>
        <v>Дата: 08.03.2007</v>
      </c>
      <c r="D43" s="88"/>
      <c r="E43" s="88"/>
      <c r="F43" s="88"/>
      <c r="G43" s="88"/>
      <c r="H43" s="88"/>
      <c r="I43" s="88"/>
      <c r="J43" s="88"/>
      <c r="K43" s="272"/>
      <c r="L43" s="69"/>
      <c r="M43" s="275"/>
      <c r="N43" s="275"/>
      <c r="O43" s="275"/>
      <c r="P43" s="269"/>
      <c r="R43" s="275"/>
      <c r="S43" s="275"/>
    </row>
    <row r="44" spans="1:19" s="276" customFormat="1" ht="12.75">
      <c r="A44" s="63"/>
      <c r="B44" s="274"/>
      <c r="C44" s="143" t="str">
        <f>"Ръководител: "&amp;CEO</f>
        <v>Ръководител: </v>
      </c>
      <c r="D44" s="89"/>
      <c r="E44" s="89"/>
      <c r="F44" s="89"/>
      <c r="G44" s="89"/>
      <c r="H44" s="89"/>
      <c r="I44" s="89"/>
      <c r="J44" s="89"/>
      <c r="K44" s="272"/>
      <c r="L44" s="69"/>
      <c r="M44" s="275"/>
      <c r="N44" s="275"/>
      <c r="O44" s="275"/>
      <c r="P44" s="269"/>
      <c r="R44" s="275"/>
      <c r="S44" s="275"/>
    </row>
    <row r="45" spans="1:19" s="276" customFormat="1" ht="12.75">
      <c r="A45" s="63"/>
      <c r="B45" s="274"/>
      <c r="C45" s="296" t="str">
        <f>"Гл.счетоводител: "&amp;FirstAcc</f>
        <v>Гл.счетоводител: </v>
      </c>
      <c r="D45" s="89"/>
      <c r="E45" s="89"/>
      <c r="F45" s="89"/>
      <c r="G45" s="89"/>
      <c r="H45" s="89"/>
      <c r="I45" s="89"/>
      <c r="J45" s="89"/>
      <c r="K45" s="272"/>
      <c r="L45" s="69"/>
      <c r="M45" s="275"/>
      <c r="N45" s="275"/>
      <c r="O45" s="275"/>
      <c r="P45" s="275"/>
      <c r="Q45" s="275"/>
      <c r="R45" s="275"/>
      <c r="S45" s="275"/>
    </row>
    <row r="46" spans="1:19" s="276" customFormat="1" ht="12.75">
      <c r="A46" s="63"/>
      <c r="B46" s="274"/>
      <c r="C46" s="143" t="str">
        <f>"Заверил: "&amp;Oditor</f>
        <v>Заверил: </v>
      </c>
      <c r="D46" s="89"/>
      <c r="E46" s="89"/>
      <c r="F46" s="89"/>
      <c r="G46" s="89"/>
      <c r="H46" s="89"/>
      <c r="I46" s="89"/>
      <c r="J46" s="89"/>
      <c r="K46" s="272"/>
      <c r="L46" s="69"/>
      <c r="M46" s="275"/>
      <c r="N46" s="275"/>
      <c r="O46" s="275"/>
      <c r="P46" s="275"/>
      <c r="Q46" s="275"/>
      <c r="R46" s="275"/>
      <c r="S46" s="275"/>
    </row>
    <row r="47" spans="1:19" s="70" customFormat="1" ht="16.5" thickBot="1">
      <c r="A47" s="63"/>
      <c r="B47" s="90"/>
      <c r="C47" s="38"/>
      <c r="D47" s="287"/>
      <c r="E47" s="38"/>
      <c r="F47" s="38"/>
      <c r="G47" s="38"/>
      <c r="H47" s="38"/>
      <c r="I47" s="38"/>
      <c r="J47" s="90"/>
      <c r="K47" s="90"/>
      <c r="L47" s="69"/>
      <c r="M47" s="270"/>
      <c r="N47" s="270"/>
      <c r="O47" s="270"/>
      <c r="P47" s="270"/>
      <c r="Q47" s="270"/>
      <c r="R47" s="270"/>
      <c r="S47" s="270"/>
    </row>
    <row r="48" spans="2:19" s="70" customFormat="1" ht="16.5" thickTop="1">
      <c r="B48" s="91"/>
      <c r="C48" s="43"/>
      <c r="D48" s="288"/>
      <c r="E48" s="43"/>
      <c r="F48" s="43"/>
      <c r="G48" s="43"/>
      <c r="H48" s="43"/>
      <c r="I48" s="43"/>
      <c r="J48" s="91"/>
      <c r="K48" s="91"/>
      <c r="L48" s="61"/>
      <c r="M48" s="44"/>
      <c r="N48" s="61"/>
      <c r="O48" s="61"/>
      <c r="P48" s="270"/>
      <c r="Q48" s="270"/>
      <c r="R48" s="270"/>
      <c r="S48" s="270"/>
    </row>
    <row r="49" spans="2:18" s="70" customFormat="1" ht="12.75">
      <c r="B49" s="61"/>
      <c r="C49" s="44"/>
      <c r="D49" s="289"/>
      <c r="E49" s="44"/>
      <c r="F49" s="44"/>
      <c r="G49" s="44"/>
      <c r="H49" s="44"/>
      <c r="I49" s="44"/>
      <c r="J49" s="61"/>
      <c r="K49" s="61"/>
      <c r="L49" s="61"/>
      <c r="M49" s="44"/>
      <c r="P49" s="61"/>
      <c r="Q49" s="61"/>
      <c r="R49" s="61"/>
    </row>
    <row r="50" spans="2:10" ht="15.75">
      <c r="B50" s="281"/>
      <c r="C50" s="281"/>
      <c r="D50" s="290"/>
      <c r="E50" s="281"/>
      <c r="F50" s="281"/>
      <c r="G50" s="281"/>
      <c r="H50" s="281"/>
      <c r="I50" s="281"/>
      <c r="J50" s="281"/>
    </row>
    <row r="51" spans="2:10" ht="15.75">
      <c r="B51" s="281"/>
      <c r="C51" s="281"/>
      <c r="D51" s="290"/>
      <c r="E51" s="281"/>
      <c r="F51" s="281"/>
      <c r="G51" s="281"/>
      <c r="H51" s="281"/>
      <c r="I51" s="281"/>
      <c r="J51" s="281"/>
    </row>
    <row r="52" spans="2:10" ht="15.75">
      <c r="B52" s="281"/>
      <c r="C52" s="281"/>
      <c r="D52" s="290"/>
      <c r="E52" s="281"/>
      <c r="F52" s="281"/>
      <c r="G52" s="281"/>
      <c r="H52" s="281"/>
      <c r="I52" s="281"/>
      <c r="J52" s="281"/>
    </row>
    <row r="53" spans="2:10" ht="15.75">
      <c r="B53" s="281"/>
      <c r="C53" s="281"/>
      <c r="D53" s="290"/>
      <c r="E53" s="281"/>
      <c r="F53" s="281"/>
      <c r="G53" s="281"/>
      <c r="H53" s="281"/>
      <c r="I53" s="281"/>
      <c r="J53" s="281"/>
    </row>
    <row r="54" spans="2:10" ht="15.75">
      <c r="B54" s="281"/>
      <c r="C54" s="281"/>
      <c r="D54" s="290"/>
      <c r="E54" s="281"/>
      <c r="F54" s="281"/>
      <c r="G54" s="281"/>
      <c r="H54" s="281"/>
      <c r="I54" s="281"/>
      <c r="J54" s="281"/>
    </row>
    <row r="55" spans="2:10" ht="15.75">
      <c r="B55" s="281"/>
      <c r="C55" s="281"/>
      <c r="D55" s="290"/>
      <c r="E55" s="281"/>
      <c r="F55" s="281"/>
      <c r="G55" s="281"/>
      <c r="H55" s="281"/>
      <c r="I55" s="281"/>
      <c r="J55" s="281"/>
    </row>
    <row r="56" spans="2:10" ht="15.75">
      <c r="B56" s="281"/>
      <c r="C56" s="281"/>
      <c r="D56" s="290"/>
      <c r="E56" s="281"/>
      <c r="F56" s="281"/>
      <c r="G56" s="281"/>
      <c r="H56" s="281"/>
      <c r="I56" s="281"/>
      <c r="J56" s="281"/>
    </row>
    <row r="57" spans="2:10" ht="15.75">
      <c r="B57" s="281"/>
      <c r="C57" s="281"/>
      <c r="D57" s="290"/>
      <c r="E57" s="281"/>
      <c r="F57" s="281"/>
      <c r="G57" s="281"/>
      <c r="H57" s="281"/>
      <c r="I57" s="281"/>
      <c r="J57" s="281"/>
    </row>
    <row r="58" spans="2:10" ht="15.75">
      <c r="B58" s="281"/>
      <c r="C58" s="281"/>
      <c r="D58" s="290"/>
      <c r="E58" s="281"/>
      <c r="F58" s="281"/>
      <c r="G58" s="281"/>
      <c r="H58" s="281"/>
      <c r="I58" s="281"/>
      <c r="J58" s="281"/>
    </row>
    <row r="59" spans="2:10" ht="15.75">
      <c r="B59" s="281"/>
      <c r="C59" s="281"/>
      <c r="D59" s="290"/>
      <c r="E59" s="281"/>
      <c r="F59" s="281"/>
      <c r="G59" s="281"/>
      <c r="H59" s="281"/>
      <c r="I59" s="281"/>
      <c r="J59" s="281"/>
    </row>
    <row r="60" spans="2:10" ht="15.75">
      <c r="B60" s="281"/>
      <c r="C60" s="281"/>
      <c r="D60" s="290"/>
      <c r="E60" s="281"/>
      <c r="F60" s="281"/>
      <c r="G60" s="281"/>
      <c r="H60" s="281"/>
      <c r="I60" s="281"/>
      <c r="J60" s="281"/>
    </row>
    <row r="61" spans="2:10" ht="15.75">
      <c r="B61" s="281"/>
      <c r="C61" s="281"/>
      <c r="D61" s="290"/>
      <c r="E61" s="281"/>
      <c r="F61" s="281"/>
      <c r="G61" s="281"/>
      <c r="H61" s="281"/>
      <c r="I61" s="281"/>
      <c r="J61" s="281"/>
    </row>
    <row r="62" spans="2:10" ht="15.75">
      <c r="B62" s="281"/>
      <c r="C62" s="281"/>
      <c r="D62" s="290"/>
      <c r="E62" s="281"/>
      <c r="F62" s="281"/>
      <c r="G62" s="281"/>
      <c r="H62" s="281"/>
      <c r="I62" s="281"/>
      <c r="J62" s="281"/>
    </row>
    <row r="63" spans="2:10" ht="15.75">
      <c r="B63" s="281"/>
      <c r="C63" s="281"/>
      <c r="D63" s="290"/>
      <c r="E63" s="281"/>
      <c r="F63" s="281"/>
      <c r="G63" s="281"/>
      <c r="H63" s="281"/>
      <c r="I63" s="281"/>
      <c r="J63" s="281"/>
    </row>
    <row r="64" spans="2:10" ht="15.75">
      <c r="B64" s="281"/>
      <c r="C64" s="281"/>
      <c r="D64" s="290"/>
      <c r="E64" s="281"/>
      <c r="F64" s="281"/>
      <c r="G64" s="281"/>
      <c r="H64" s="281"/>
      <c r="I64" s="281"/>
      <c r="J64" s="281"/>
    </row>
    <row r="65" spans="2:10" ht="15.75">
      <c r="B65" s="281"/>
      <c r="C65" s="281"/>
      <c r="D65" s="290"/>
      <c r="E65" s="281"/>
      <c r="F65" s="281"/>
      <c r="G65" s="281"/>
      <c r="H65" s="281"/>
      <c r="I65" s="281"/>
      <c r="J65" s="281"/>
    </row>
    <row r="66" spans="2:10" ht="15.75">
      <c r="B66" s="281"/>
      <c r="C66" s="281"/>
      <c r="D66" s="290"/>
      <c r="E66" s="281"/>
      <c r="F66" s="281"/>
      <c r="G66" s="281"/>
      <c r="H66" s="281"/>
      <c r="I66" s="281"/>
      <c r="J66" s="281"/>
    </row>
    <row r="67" spans="2:10" ht="15.75">
      <c r="B67" s="281"/>
      <c r="C67" s="281"/>
      <c r="D67" s="290"/>
      <c r="E67" s="281"/>
      <c r="F67" s="281"/>
      <c r="G67" s="281"/>
      <c r="H67" s="281"/>
      <c r="I67" s="281"/>
      <c r="J67" s="281"/>
    </row>
    <row r="68" spans="2:10" ht="15.75">
      <c r="B68" s="281"/>
      <c r="C68" s="281"/>
      <c r="D68" s="290"/>
      <c r="E68" s="281"/>
      <c r="F68" s="281"/>
      <c r="G68" s="281"/>
      <c r="H68" s="281"/>
      <c r="I68" s="281"/>
      <c r="J68" s="281"/>
    </row>
  </sheetData>
  <sheetProtection sheet="1" objects="1" scenarios="1"/>
  <mergeCells count="7">
    <mergeCell ref="H9:J9"/>
    <mergeCell ref="C9:C10"/>
    <mergeCell ref="D9:D10"/>
    <mergeCell ref="C4:J4"/>
    <mergeCell ref="C5:J5"/>
    <mergeCell ref="C6:J6"/>
    <mergeCell ref="E9:G9"/>
  </mergeCells>
  <hyperlinks>
    <hyperlink ref="B1" location="'Данни за фирмата'!A1" display="'Данни за фирмата'!A1"/>
  </hyperlinks>
  <printOptions horizontalCentered="1"/>
  <pageMargins left="0.7480314960629921" right="0.7480314960629921" top="0.5118110236220472" bottom="0.984251968503937" header="0.5118110236220472" footer="0.5118110236220472"/>
  <pageSetup blackAndWhite="1" fitToHeight="1" fitToWidth="1" horizontalDpi="360" verticalDpi="360" orientation="landscape" paperSize="9" scale="81" r:id="rId1"/>
  <headerFooter alignWithMargins="0">
    <oddFooter>&amp;R&amp;"Times New Roman Cyr,Regular"&amp;8Стр.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1"/>
  <sheetViews>
    <sheetView showGridLines="0" zoomScale="80" zoomScaleNormal="80" workbookViewId="0" topLeftCell="B7">
      <pane xSplit="2" ySplit="5" topLeftCell="D12" activePane="bottomRight" state="frozen"/>
      <selection pane="topLeft" activeCell="B7" sqref="B7"/>
      <selection pane="topRight" activeCell="D7" sqref="D7"/>
      <selection pane="bottomLeft" activeCell="B12" sqref="B12"/>
      <selection pane="bottomRight" activeCell="C20" sqref="C20"/>
    </sheetView>
  </sheetViews>
  <sheetFormatPr defaultColWidth="8.88671875" defaultRowHeight="15"/>
  <cols>
    <col min="1" max="1" width="7.5546875" style="59" customWidth="1"/>
    <col min="2" max="2" width="3.10546875" style="59" customWidth="1"/>
    <col min="3" max="3" width="27.77734375" style="59" customWidth="1"/>
    <col min="4" max="4" width="8.88671875" style="59" customWidth="1"/>
    <col min="5" max="5" width="7.88671875" style="59" customWidth="1"/>
    <col min="6" max="6" width="12.3359375" style="59" customWidth="1"/>
    <col min="7" max="7" width="7.10546875" style="59" customWidth="1"/>
    <col min="8" max="8" width="7.4453125" style="59" customWidth="1"/>
    <col min="9" max="9" width="7.21484375" style="59" customWidth="1"/>
    <col min="10" max="11" width="6.99609375" style="59" customWidth="1"/>
    <col min="12" max="12" width="7.21484375" style="59" customWidth="1"/>
    <col min="13" max="14" width="6.99609375" style="59" customWidth="1"/>
    <col min="15" max="15" width="7.6640625" style="59" customWidth="1"/>
    <col min="16" max="16" width="2.88671875" style="59" customWidth="1"/>
    <col min="17" max="16384" width="8.88671875" style="59" customWidth="1"/>
  </cols>
  <sheetData>
    <row r="1" spans="1:17" ht="16.5" thickBot="1">
      <c r="A1" s="61"/>
      <c r="B1" s="298" t="s">
        <v>179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61"/>
      <c r="Q1" s="62"/>
    </row>
    <row r="2" spans="1:15" ht="16.5" thickTop="1">
      <c r="A2" s="63"/>
      <c r="B2" s="64"/>
      <c r="C2" s="65"/>
      <c r="D2" s="66"/>
      <c r="E2" s="67"/>
      <c r="F2" s="64"/>
      <c r="G2" s="64"/>
      <c r="H2" s="90"/>
      <c r="I2" s="90"/>
      <c r="J2" s="68"/>
      <c r="K2" s="136"/>
      <c r="L2" s="90"/>
      <c r="M2" s="90"/>
      <c r="N2" s="68"/>
      <c r="O2" s="69"/>
    </row>
    <row r="3" spans="1:15" ht="15.75">
      <c r="A3" s="63"/>
      <c r="B3" s="64"/>
      <c r="C3" s="65"/>
      <c r="D3" s="66"/>
      <c r="E3" s="67"/>
      <c r="F3" s="64"/>
      <c r="G3" s="64"/>
      <c r="H3" s="90"/>
      <c r="I3" s="90"/>
      <c r="J3" s="68"/>
      <c r="K3" s="136"/>
      <c r="L3" s="90"/>
      <c r="M3" s="299" t="str">
        <f>"БУЛСТАТ: "&amp;BULSTAT</f>
        <v>БУЛСТАТ: </v>
      </c>
      <c r="N3" s="68"/>
      <c r="O3" s="69"/>
    </row>
    <row r="4" spans="1:15" s="70" customFormat="1" ht="22.5" customHeight="1">
      <c r="A4" s="63"/>
      <c r="B4" s="117"/>
      <c r="C4" s="368" t="s">
        <v>58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7"/>
      <c r="O4" s="69"/>
    </row>
    <row r="5" spans="1:15" s="70" customFormat="1" ht="22.5" customHeight="1">
      <c r="A5" s="63"/>
      <c r="B5" s="117"/>
      <c r="C5" s="368" t="str">
        <f>"на "&amp;CompanyName</f>
        <v>на 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118"/>
      <c r="O5" s="69"/>
    </row>
    <row r="6" spans="1:15" s="70" customFormat="1" ht="22.5" customHeight="1">
      <c r="A6" s="63"/>
      <c r="B6" s="117"/>
      <c r="C6" s="368" t="str">
        <f>"към "&amp;TEXT(FinDYear,"dd\.mm\.yyyy")</f>
        <v>към 31.12.2006</v>
      </c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118"/>
      <c r="O6" s="69"/>
    </row>
    <row r="7" spans="1:15" s="122" customFormat="1" ht="25.5" customHeight="1" thickBot="1">
      <c r="A7" s="63"/>
      <c r="B7" s="119"/>
      <c r="C7" s="120"/>
      <c r="D7" s="121"/>
      <c r="E7" s="119"/>
      <c r="F7" s="119"/>
      <c r="G7" s="119"/>
      <c r="H7" s="119"/>
      <c r="I7" s="119"/>
      <c r="J7" s="64"/>
      <c r="K7" s="64"/>
      <c r="L7" s="119"/>
      <c r="M7" s="119" t="s">
        <v>7</v>
      </c>
      <c r="N7" s="119"/>
      <c r="O7" s="69"/>
    </row>
    <row r="8" spans="1:15" s="124" customFormat="1" ht="30" customHeight="1">
      <c r="A8" s="63"/>
      <c r="B8" s="123"/>
      <c r="C8" s="394" t="s">
        <v>12</v>
      </c>
      <c r="D8" s="397" t="s">
        <v>59</v>
      </c>
      <c r="E8" s="355" t="s">
        <v>462</v>
      </c>
      <c r="F8" s="391"/>
      <c r="G8" s="391"/>
      <c r="H8" s="391"/>
      <c r="I8" s="356"/>
      <c r="J8" s="355" t="s">
        <v>456</v>
      </c>
      <c r="K8" s="356"/>
      <c r="L8" s="397" t="s">
        <v>488</v>
      </c>
      <c r="M8" s="399" t="s">
        <v>177</v>
      </c>
      <c r="N8" s="123"/>
      <c r="O8" s="69"/>
    </row>
    <row r="9" spans="1:15" s="124" customFormat="1" ht="17.25" customHeight="1">
      <c r="A9" s="63"/>
      <c r="B9" s="123"/>
      <c r="C9" s="395"/>
      <c r="D9" s="398"/>
      <c r="E9" s="392" t="s">
        <v>487</v>
      </c>
      <c r="F9" s="392" t="s">
        <v>461</v>
      </c>
      <c r="G9" s="388" t="s">
        <v>460</v>
      </c>
      <c r="H9" s="389"/>
      <c r="I9" s="390"/>
      <c r="J9" s="386"/>
      <c r="K9" s="387"/>
      <c r="L9" s="398"/>
      <c r="M9" s="400"/>
      <c r="N9" s="123"/>
      <c r="O9" s="69"/>
    </row>
    <row r="10" spans="1:15" s="124" customFormat="1" ht="30" customHeight="1">
      <c r="A10" s="63"/>
      <c r="B10" s="123"/>
      <c r="C10" s="396"/>
      <c r="D10" s="393"/>
      <c r="E10" s="393"/>
      <c r="F10" s="393"/>
      <c r="G10" s="331" t="s">
        <v>457</v>
      </c>
      <c r="H10" s="331" t="s">
        <v>458</v>
      </c>
      <c r="I10" s="331" t="s">
        <v>459</v>
      </c>
      <c r="J10" s="125" t="s">
        <v>9</v>
      </c>
      <c r="K10" s="292" t="s">
        <v>10</v>
      </c>
      <c r="L10" s="393"/>
      <c r="M10" s="401"/>
      <c r="N10" s="123"/>
      <c r="O10" s="69"/>
    </row>
    <row r="11" spans="1:15" s="124" customFormat="1" ht="12.75">
      <c r="A11" s="63"/>
      <c r="B11" s="123"/>
      <c r="C11" s="131" t="s">
        <v>11</v>
      </c>
      <c r="D11" s="126">
        <v>1</v>
      </c>
      <c r="E11" s="126">
        <v>2</v>
      </c>
      <c r="F11" s="126">
        <v>3</v>
      </c>
      <c r="G11" s="126">
        <v>4</v>
      </c>
      <c r="H11" s="126">
        <v>5</v>
      </c>
      <c r="I11" s="126">
        <v>6</v>
      </c>
      <c r="J11" s="126">
        <v>7</v>
      </c>
      <c r="K11" s="126">
        <v>8</v>
      </c>
      <c r="L11" s="126">
        <v>9</v>
      </c>
      <c r="M11" s="293">
        <v>10</v>
      </c>
      <c r="N11" s="123"/>
      <c r="O11" s="69"/>
    </row>
    <row r="12" spans="1:15" s="128" customFormat="1" ht="12.75">
      <c r="A12" s="63"/>
      <c r="B12" s="127"/>
      <c r="C12" s="41" t="s">
        <v>463</v>
      </c>
      <c r="D12" s="251"/>
      <c r="E12" s="251"/>
      <c r="F12" s="251"/>
      <c r="G12" s="251"/>
      <c r="H12" s="251"/>
      <c r="I12" s="251"/>
      <c r="J12" s="251"/>
      <c r="K12" s="251"/>
      <c r="L12" s="251"/>
      <c r="M12" s="300">
        <f>SUM(D12:L12)</f>
        <v>0</v>
      </c>
      <c r="N12" s="127"/>
      <c r="O12" s="69"/>
    </row>
    <row r="13" spans="1:15" s="128" customFormat="1" ht="25.5">
      <c r="A13" s="63"/>
      <c r="B13" s="127"/>
      <c r="C13" s="39" t="s">
        <v>464</v>
      </c>
      <c r="D13" s="352"/>
      <c r="E13" s="352"/>
      <c r="F13" s="352"/>
      <c r="G13" s="353"/>
      <c r="H13" s="352"/>
      <c r="I13" s="352"/>
      <c r="J13" s="352"/>
      <c r="K13" s="352"/>
      <c r="L13" s="352"/>
      <c r="M13" s="300">
        <f aca="true" t="shared" si="0" ref="M13:M30">SUM(D13:L13)</f>
        <v>0</v>
      </c>
      <c r="N13" s="127"/>
      <c r="O13" s="69"/>
    </row>
    <row r="14" spans="1:15" s="128" customFormat="1" ht="12.75">
      <c r="A14" s="63"/>
      <c r="B14" s="127"/>
      <c r="C14" s="132" t="s">
        <v>469</v>
      </c>
      <c r="D14" s="352"/>
      <c r="E14" s="352"/>
      <c r="F14" s="352"/>
      <c r="G14" s="354"/>
      <c r="H14" s="352"/>
      <c r="I14" s="352"/>
      <c r="J14" s="352"/>
      <c r="K14" s="352"/>
      <c r="L14" s="352"/>
      <c r="M14" s="300">
        <f t="shared" si="0"/>
        <v>0</v>
      </c>
      <c r="N14" s="127"/>
      <c r="O14" s="69"/>
    </row>
    <row r="15" spans="1:15" s="128" customFormat="1" ht="12.75">
      <c r="A15" s="63"/>
      <c r="B15" s="127"/>
      <c r="C15" s="132" t="s">
        <v>470</v>
      </c>
      <c r="D15" s="352"/>
      <c r="E15" s="352"/>
      <c r="F15" s="352"/>
      <c r="G15" s="354"/>
      <c r="H15" s="352"/>
      <c r="I15" s="352"/>
      <c r="J15" s="352"/>
      <c r="K15" s="352"/>
      <c r="L15" s="352"/>
      <c r="M15" s="300">
        <f t="shared" si="0"/>
        <v>0</v>
      </c>
      <c r="N15" s="127"/>
      <c r="O15" s="69"/>
    </row>
    <row r="16" spans="1:15" s="128" customFormat="1" ht="27.75" customHeight="1">
      <c r="A16" s="63"/>
      <c r="B16" s="127"/>
      <c r="C16" s="39" t="s">
        <v>465</v>
      </c>
      <c r="D16" s="352"/>
      <c r="E16" s="352"/>
      <c r="F16" s="352"/>
      <c r="G16" s="352"/>
      <c r="H16" s="352"/>
      <c r="I16" s="352"/>
      <c r="J16" s="353"/>
      <c r="K16" s="353"/>
      <c r="L16" s="352"/>
      <c r="M16" s="300">
        <f t="shared" si="0"/>
        <v>0</v>
      </c>
      <c r="N16" s="127"/>
      <c r="O16" s="69"/>
    </row>
    <row r="17" spans="1:15" s="128" customFormat="1" ht="28.5" customHeight="1">
      <c r="A17" s="63"/>
      <c r="B17" s="127"/>
      <c r="C17" s="39" t="s">
        <v>466</v>
      </c>
      <c r="D17" s="352"/>
      <c r="E17" s="352"/>
      <c r="F17" s="352"/>
      <c r="G17" s="352"/>
      <c r="H17" s="353"/>
      <c r="I17" s="353"/>
      <c r="J17" s="353"/>
      <c r="K17" s="353"/>
      <c r="L17" s="353"/>
      <c r="M17" s="300">
        <f t="shared" si="0"/>
        <v>0</v>
      </c>
      <c r="N17" s="127"/>
      <c r="O17" s="69"/>
    </row>
    <row r="18" spans="1:15" s="128" customFormat="1" ht="28.5" customHeight="1">
      <c r="A18" s="63"/>
      <c r="B18" s="127"/>
      <c r="C18" s="40" t="s">
        <v>471</v>
      </c>
      <c r="D18" s="352"/>
      <c r="E18" s="352"/>
      <c r="F18" s="352"/>
      <c r="G18" s="352"/>
      <c r="H18" s="353"/>
      <c r="I18" s="353"/>
      <c r="J18" s="353"/>
      <c r="K18" s="353"/>
      <c r="L18" s="353"/>
      <c r="M18" s="300">
        <f t="shared" si="0"/>
        <v>0</v>
      </c>
      <c r="N18" s="127"/>
      <c r="O18" s="69"/>
    </row>
    <row r="19" spans="1:15" s="128" customFormat="1" ht="12.75">
      <c r="A19" s="63"/>
      <c r="B19" s="127"/>
      <c r="C19" s="39" t="s">
        <v>467</v>
      </c>
      <c r="D19" s="352"/>
      <c r="E19" s="352"/>
      <c r="F19" s="352"/>
      <c r="G19" s="352"/>
      <c r="H19" s="353"/>
      <c r="I19" s="353"/>
      <c r="J19" s="353"/>
      <c r="K19" s="353"/>
      <c r="L19" s="353"/>
      <c r="M19" s="300">
        <f t="shared" si="0"/>
        <v>0</v>
      </c>
      <c r="N19" s="127"/>
      <c r="O19" s="69"/>
    </row>
    <row r="20" spans="1:15" s="128" customFormat="1" ht="12.75">
      <c r="A20" s="63"/>
      <c r="B20" s="127"/>
      <c r="C20" s="39" t="s">
        <v>468</v>
      </c>
      <c r="D20" s="352"/>
      <c r="E20" s="352"/>
      <c r="F20" s="352"/>
      <c r="G20" s="353"/>
      <c r="H20" s="352"/>
      <c r="I20" s="352"/>
      <c r="J20" s="352"/>
      <c r="K20" s="352"/>
      <c r="L20" s="352"/>
      <c r="M20" s="300">
        <f t="shared" si="0"/>
        <v>0</v>
      </c>
      <c r="N20" s="127"/>
      <c r="O20" s="69"/>
    </row>
    <row r="21" spans="1:15" s="128" customFormat="1" ht="12.75">
      <c r="A21" s="63"/>
      <c r="B21" s="127"/>
      <c r="C21" s="132" t="s">
        <v>472</v>
      </c>
      <c r="D21" s="352"/>
      <c r="E21" s="352"/>
      <c r="F21" s="352"/>
      <c r="G21" s="354"/>
      <c r="H21" s="352"/>
      <c r="I21" s="352"/>
      <c r="J21" s="352"/>
      <c r="K21" s="352"/>
      <c r="L21" s="352"/>
      <c r="M21" s="300">
        <f t="shared" si="0"/>
        <v>0</v>
      </c>
      <c r="N21" s="127"/>
      <c r="O21" s="69"/>
    </row>
    <row r="22" spans="1:15" s="128" customFormat="1" ht="12.75">
      <c r="A22" s="63"/>
      <c r="B22" s="127"/>
      <c r="C22" s="132" t="s">
        <v>473</v>
      </c>
      <c r="D22" s="352"/>
      <c r="E22" s="352"/>
      <c r="F22" s="352"/>
      <c r="G22" s="354"/>
      <c r="H22" s="352"/>
      <c r="I22" s="352"/>
      <c r="J22" s="352"/>
      <c r="K22" s="352"/>
      <c r="L22" s="352"/>
      <c r="M22" s="300">
        <f t="shared" si="0"/>
        <v>0</v>
      </c>
      <c r="N22" s="127"/>
      <c r="O22" s="69"/>
    </row>
    <row r="23" spans="1:15" s="128" customFormat="1" ht="25.5">
      <c r="A23" s="63"/>
      <c r="B23" s="127"/>
      <c r="C23" s="39" t="s">
        <v>474</v>
      </c>
      <c r="D23" s="352"/>
      <c r="E23" s="352"/>
      <c r="F23" s="352"/>
      <c r="G23" s="353"/>
      <c r="H23" s="352"/>
      <c r="I23" s="352"/>
      <c r="J23" s="352"/>
      <c r="K23" s="352"/>
      <c r="L23" s="352"/>
      <c r="M23" s="300">
        <f t="shared" si="0"/>
        <v>0</v>
      </c>
      <c r="N23" s="127"/>
      <c r="O23" s="69"/>
    </row>
    <row r="24" spans="1:15" s="128" customFormat="1" ht="12.75">
      <c r="A24" s="63"/>
      <c r="B24" s="127"/>
      <c r="C24" s="132" t="s">
        <v>472</v>
      </c>
      <c r="D24" s="352"/>
      <c r="E24" s="352"/>
      <c r="F24" s="352"/>
      <c r="G24" s="354"/>
      <c r="H24" s="352"/>
      <c r="I24" s="352"/>
      <c r="J24" s="352"/>
      <c r="K24" s="352"/>
      <c r="L24" s="352"/>
      <c r="M24" s="300">
        <f t="shared" si="0"/>
        <v>0</v>
      </c>
      <c r="N24" s="127"/>
      <c r="O24" s="69"/>
    </row>
    <row r="25" spans="1:15" s="128" customFormat="1" ht="12.75">
      <c r="A25" s="63"/>
      <c r="B25" s="127"/>
      <c r="C25" s="132" t="s">
        <v>473</v>
      </c>
      <c r="D25" s="352"/>
      <c r="E25" s="352"/>
      <c r="F25" s="352"/>
      <c r="G25" s="354"/>
      <c r="H25" s="352"/>
      <c r="I25" s="352"/>
      <c r="J25" s="352"/>
      <c r="K25" s="352"/>
      <c r="L25" s="352"/>
      <c r="M25" s="300">
        <f t="shared" si="0"/>
        <v>0</v>
      </c>
      <c r="N25" s="127"/>
      <c r="O25" s="69"/>
    </row>
    <row r="26" spans="1:15" s="128" customFormat="1" ht="25.5">
      <c r="A26" s="63"/>
      <c r="B26" s="127"/>
      <c r="C26" s="39" t="s">
        <v>475</v>
      </c>
      <c r="D26" s="352"/>
      <c r="E26" s="352"/>
      <c r="F26" s="352"/>
      <c r="G26" s="352"/>
      <c r="H26" s="352"/>
      <c r="I26" s="353"/>
      <c r="J26" s="353"/>
      <c r="K26" s="353"/>
      <c r="L26" s="353"/>
      <c r="M26" s="300">
        <f t="shared" si="0"/>
        <v>0</v>
      </c>
      <c r="N26" s="127"/>
      <c r="O26" s="69"/>
    </row>
    <row r="27" spans="1:15" s="128" customFormat="1" ht="12.75">
      <c r="A27" s="63"/>
      <c r="B27" s="127"/>
      <c r="C27" s="39" t="s">
        <v>476</v>
      </c>
      <c r="D27" s="353"/>
      <c r="E27" s="353"/>
      <c r="F27" s="353"/>
      <c r="G27" s="353"/>
      <c r="H27" s="353"/>
      <c r="I27" s="353"/>
      <c r="J27" s="353"/>
      <c r="K27" s="353"/>
      <c r="L27" s="353"/>
      <c r="M27" s="300">
        <f t="shared" si="0"/>
        <v>0</v>
      </c>
      <c r="N27" s="127"/>
      <c r="O27" s="69"/>
    </row>
    <row r="28" spans="1:15" s="128" customFormat="1" ht="12.75">
      <c r="A28" s="63"/>
      <c r="B28" s="127"/>
      <c r="C28" s="41" t="s">
        <v>477</v>
      </c>
      <c r="D28" s="94">
        <f aca="true" t="shared" si="1" ref="D28:L28">SUM(D12,D13,D16,D17,D19,D20,D23,D26,D27)</f>
        <v>0</v>
      </c>
      <c r="E28" s="94">
        <f t="shared" si="1"/>
        <v>0</v>
      </c>
      <c r="F28" s="94">
        <f t="shared" si="1"/>
        <v>0</v>
      </c>
      <c r="G28" s="94">
        <f t="shared" si="1"/>
        <v>0</v>
      </c>
      <c r="H28" s="94">
        <f t="shared" si="1"/>
        <v>0</v>
      </c>
      <c r="I28" s="94">
        <f t="shared" si="1"/>
        <v>0</v>
      </c>
      <c r="J28" s="94">
        <f t="shared" si="1"/>
        <v>0</v>
      </c>
      <c r="K28" s="94">
        <f t="shared" si="1"/>
        <v>0</v>
      </c>
      <c r="L28" s="94">
        <f t="shared" si="1"/>
        <v>0</v>
      </c>
      <c r="M28" s="94">
        <f>SUM(M13:M27)</f>
        <v>0</v>
      </c>
      <c r="N28" s="127"/>
      <c r="O28" s="69"/>
    </row>
    <row r="29" spans="1:15" s="128" customFormat="1" ht="38.25">
      <c r="A29" s="63"/>
      <c r="B29" s="127"/>
      <c r="C29" s="39" t="s">
        <v>478</v>
      </c>
      <c r="D29" s="350"/>
      <c r="E29" s="350"/>
      <c r="F29" s="350"/>
      <c r="G29" s="350"/>
      <c r="H29" s="350"/>
      <c r="I29" s="350"/>
      <c r="J29" s="350"/>
      <c r="K29" s="350"/>
      <c r="L29" s="350"/>
      <c r="M29" s="300">
        <f t="shared" si="0"/>
        <v>0</v>
      </c>
      <c r="N29" s="127"/>
      <c r="O29" s="69"/>
    </row>
    <row r="30" spans="1:15" s="128" customFormat="1" ht="25.5">
      <c r="A30" s="63"/>
      <c r="B30" s="127"/>
      <c r="C30" s="39" t="s">
        <v>479</v>
      </c>
      <c r="D30" s="350"/>
      <c r="E30" s="350"/>
      <c r="F30" s="350"/>
      <c r="G30" s="350"/>
      <c r="H30" s="350"/>
      <c r="I30" s="350"/>
      <c r="J30" s="350"/>
      <c r="K30" s="350"/>
      <c r="L30" s="350"/>
      <c r="M30" s="300">
        <f t="shared" si="0"/>
        <v>0</v>
      </c>
      <c r="N30" s="127"/>
      <c r="O30" s="69"/>
    </row>
    <row r="31" spans="1:15" s="128" customFormat="1" ht="26.25" thickBot="1">
      <c r="A31" s="63"/>
      <c r="B31" s="127"/>
      <c r="C31" s="111" t="s">
        <v>480</v>
      </c>
      <c r="D31" s="112">
        <f>SUM(D28:D30)</f>
        <v>0</v>
      </c>
      <c r="E31" s="112">
        <f aca="true" t="shared" si="2" ref="E31:M31">SUM(E28:E30)</f>
        <v>0</v>
      </c>
      <c r="F31" s="112">
        <f t="shared" si="2"/>
        <v>0</v>
      </c>
      <c r="G31" s="112">
        <f t="shared" si="2"/>
        <v>0</v>
      </c>
      <c r="H31" s="112">
        <f t="shared" si="2"/>
        <v>0</v>
      </c>
      <c r="I31" s="112">
        <f t="shared" si="2"/>
        <v>0</v>
      </c>
      <c r="J31" s="112">
        <f t="shared" si="2"/>
        <v>0</v>
      </c>
      <c r="K31" s="112">
        <f t="shared" si="2"/>
        <v>0</v>
      </c>
      <c r="L31" s="112">
        <f t="shared" si="2"/>
        <v>0</v>
      </c>
      <c r="M31" s="112">
        <f t="shared" si="2"/>
        <v>0</v>
      </c>
      <c r="N31" s="127"/>
      <c r="O31" s="69"/>
    </row>
    <row r="32" spans="1:15" s="128" customFormat="1" ht="19.5" customHeight="1">
      <c r="A32" s="6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69"/>
    </row>
    <row r="33" spans="1:15" s="84" customFormat="1" ht="12.75">
      <c r="A33" s="63"/>
      <c r="B33" s="81"/>
      <c r="C33" s="296" t="str">
        <f>"Дата: "&amp;TEXT(DateSend,"dd\.mm\.yyyy")</f>
        <v>Дата: 08.03.2007</v>
      </c>
      <c r="D33" s="8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</row>
    <row r="34" spans="1:15" s="84" customFormat="1" ht="12.75">
      <c r="A34" s="63"/>
      <c r="B34" s="81"/>
      <c r="C34" s="143" t="str">
        <f>"Ръководител: "&amp;CEO</f>
        <v>Ръководител: </v>
      </c>
      <c r="D34" s="89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</row>
    <row r="35" spans="1:15" s="84" customFormat="1" ht="12.75">
      <c r="A35" s="63"/>
      <c r="B35" s="81"/>
      <c r="C35" s="296" t="str">
        <f>"Гл.счетоводител: "&amp;FirstAcc</f>
        <v>Гл.счетоводител: </v>
      </c>
      <c r="D35" s="89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</row>
    <row r="36" spans="1:15" s="84" customFormat="1" ht="12.75">
      <c r="A36" s="63"/>
      <c r="B36" s="81"/>
      <c r="C36" s="143" t="str">
        <f>"Заверил: "&amp;Oditor</f>
        <v>Заверил: </v>
      </c>
      <c r="D36" s="89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</row>
    <row r="37" spans="1:15" s="70" customFormat="1" ht="6.75" customHeight="1" thickBot="1">
      <c r="A37" s="63"/>
      <c r="B37" s="90"/>
      <c r="C37" s="38"/>
      <c r="D37" s="38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69"/>
    </row>
    <row r="38" spans="2:15" s="70" customFormat="1" ht="16.5" thickTop="1">
      <c r="B38" s="91"/>
      <c r="C38" s="43"/>
      <c r="D38" s="43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62"/>
    </row>
    <row r="39" spans="2:14" s="70" customFormat="1" ht="12.75">
      <c r="B39" s="61"/>
      <c r="C39" s="44"/>
      <c r="D39" s="44"/>
      <c r="E39" s="61"/>
      <c r="G39" s="61"/>
      <c r="H39" s="61"/>
      <c r="I39" s="61"/>
      <c r="J39" s="61"/>
      <c r="K39" s="61"/>
      <c r="L39" s="61"/>
      <c r="M39" s="44"/>
      <c r="N39" s="61"/>
    </row>
    <row r="54" spans="3:15" s="87" customFormat="1" ht="12.75">
      <c r="C54" s="129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3:15" s="87" customFormat="1" ht="12.75">
      <c r="C55" s="129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3:15" s="87" customFormat="1" ht="33" customHeight="1">
      <c r="C56" s="130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3:15" s="87" customFormat="1" ht="12.75">
      <c r="C57" s="129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3:15" s="87" customFormat="1" ht="18.75" customHeight="1">
      <c r="C58" s="129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3:15" s="87" customFormat="1" ht="20.25" customHeight="1">
      <c r="C59" s="129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3:15" s="87" customFormat="1" ht="17.25" customHeight="1">
      <c r="C60" s="130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3:15" s="87" customFormat="1" ht="15.75" customHeight="1">
      <c r="C61" s="129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="87" customFormat="1" ht="43.5" customHeight="1"/>
    <row r="63" s="87" customFormat="1" ht="12.75"/>
    <row r="64" s="87" customFormat="1" ht="12.75"/>
    <row r="65" s="87" customFormat="1" ht="12.75"/>
    <row r="66" s="62" customFormat="1" ht="15.75"/>
    <row r="67" s="62" customFormat="1" ht="15.75"/>
    <row r="68" s="62" customFormat="1" ht="15.75"/>
    <row r="69" s="62" customFormat="1" ht="15.75"/>
    <row r="70" s="62" customFormat="1" ht="15.75"/>
    <row r="71" s="62" customFormat="1" ht="15.75"/>
    <row r="72" s="62" customFormat="1" ht="15.75"/>
    <row r="73" s="62" customFormat="1" ht="15.75"/>
    <row r="74" s="62" customFormat="1" ht="15.75"/>
    <row r="75" s="62" customFormat="1" ht="15.75"/>
  </sheetData>
  <mergeCells count="12">
    <mergeCell ref="M8:M10"/>
    <mergeCell ref="L8:L10"/>
    <mergeCell ref="C4:M4"/>
    <mergeCell ref="C5:M5"/>
    <mergeCell ref="C6:M6"/>
    <mergeCell ref="J8:K9"/>
    <mergeCell ref="G9:I9"/>
    <mergeCell ref="E8:I8"/>
    <mergeCell ref="E9:E10"/>
    <mergeCell ref="F9:F10"/>
    <mergeCell ref="C8:C10"/>
    <mergeCell ref="D8:D10"/>
  </mergeCells>
  <hyperlinks>
    <hyperlink ref="B1" location="'Данни за фирмата'!A1" display="'Данни за фирмата'!A1"/>
  </hyperlinks>
  <printOptions horizontalCentered="1"/>
  <pageMargins left="0.5511811023622047" right="0.5511811023622047" top="0.5905511811023623" bottom="0.5905511811023623" header="0.5118110236220472" footer="0.5118110236220472"/>
  <pageSetup blackAndWhite="1" fitToHeight="1" fitToWidth="1" horizontalDpi="360" verticalDpi="360" orientation="landscape" paperSize="9" scale="77" r:id="rId1"/>
  <headerFooter alignWithMargins="0">
    <oddFooter>&amp;R&amp;"Times New Roman Cyr,Italic"&amp;8Стр.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L92"/>
  <sheetViews>
    <sheetView showGridLines="0" zoomScale="75" zoomScaleNormal="75" workbookViewId="0" topLeftCell="A25">
      <selection activeCell="C6" sqref="C6"/>
    </sheetView>
  </sheetViews>
  <sheetFormatPr defaultColWidth="8.88671875" defaultRowHeight="15"/>
  <cols>
    <col min="1" max="1" width="4.99609375" style="268" customWidth="1"/>
    <col min="2" max="2" width="4.77734375" style="268" customWidth="1"/>
    <col min="3" max="3" width="93.4453125" style="268" customWidth="1"/>
    <col min="4" max="4" width="5.21484375" style="268" customWidth="1"/>
    <col min="5" max="16384" width="8.88671875" style="268" customWidth="1"/>
  </cols>
  <sheetData>
    <row r="1" spans="2:12" ht="16.5" thickBot="1">
      <c r="B1" s="298" t="s">
        <v>179</v>
      </c>
      <c r="C1" s="60"/>
      <c r="D1" s="60"/>
      <c r="E1" s="269"/>
      <c r="F1" s="61"/>
      <c r="G1" s="61"/>
      <c r="H1" s="61"/>
      <c r="K1" s="270"/>
      <c r="L1" s="270"/>
    </row>
    <row r="2" spans="1:12" ht="16.5" thickTop="1">
      <c r="A2" s="63"/>
      <c r="B2" s="271"/>
      <c r="C2" s="65"/>
      <c r="D2" s="272"/>
      <c r="E2" s="69"/>
      <c r="F2" s="61"/>
      <c r="G2" s="61"/>
      <c r="H2" s="61"/>
      <c r="I2" s="269"/>
      <c r="K2" s="270"/>
      <c r="L2" s="270"/>
    </row>
    <row r="3" spans="1:12" ht="15.75">
      <c r="A3" s="63"/>
      <c r="B3" s="271"/>
      <c r="C3" s="299" t="str">
        <f>"БУЛСТАТ: "&amp;BULSTAT</f>
        <v>БУЛСТАТ: </v>
      </c>
      <c r="D3" s="272"/>
      <c r="E3" s="69"/>
      <c r="F3" s="61"/>
      <c r="G3" s="61"/>
      <c r="H3" s="61"/>
      <c r="I3" s="269"/>
      <c r="K3" s="270"/>
      <c r="L3" s="270"/>
    </row>
    <row r="4" spans="1:12" s="70" customFormat="1" ht="22.5">
      <c r="A4" s="63"/>
      <c r="B4" s="117"/>
      <c r="C4" s="37" t="s">
        <v>191</v>
      </c>
      <c r="D4" s="37"/>
      <c r="E4" s="69"/>
      <c r="F4" s="61"/>
      <c r="G4" s="61"/>
      <c r="H4" s="61"/>
      <c r="I4" s="53"/>
      <c r="J4" s="53"/>
      <c r="K4" s="61"/>
      <c r="L4" s="61"/>
    </row>
    <row r="5" spans="1:12" s="70" customFormat="1" ht="22.5">
      <c r="A5" s="63"/>
      <c r="B5" s="117"/>
      <c r="C5" s="37" t="str">
        <f>"на "&amp;CompanyName</f>
        <v>на </v>
      </c>
      <c r="D5" s="118"/>
      <c r="E5" s="69"/>
      <c r="F5" s="61"/>
      <c r="G5" s="61"/>
      <c r="H5" s="61"/>
      <c r="I5" s="53"/>
      <c r="J5" s="53"/>
      <c r="K5" s="61"/>
      <c r="L5" s="61"/>
    </row>
    <row r="6" spans="1:12" s="70" customFormat="1" ht="22.5">
      <c r="A6" s="63"/>
      <c r="B6" s="117"/>
      <c r="C6" s="37" t="str">
        <f>"към "&amp;TEXT(FinDYear,"dd\.mm\.yyyy")</f>
        <v>към 31.12.2006</v>
      </c>
      <c r="D6" s="118"/>
      <c r="E6" s="69"/>
      <c r="F6" s="61"/>
      <c r="G6" s="61"/>
      <c r="H6" s="61"/>
      <c r="I6" s="53"/>
      <c r="J6" s="53"/>
      <c r="K6" s="61"/>
      <c r="L6" s="61"/>
    </row>
    <row r="7" spans="1:12" ht="15.75">
      <c r="A7" s="63"/>
      <c r="B7" s="271"/>
      <c r="C7" s="65"/>
      <c r="D7" s="71"/>
      <c r="E7" s="69"/>
      <c r="F7" s="61"/>
      <c r="G7" s="61"/>
      <c r="H7" s="61"/>
      <c r="I7" s="269"/>
      <c r="K7" s="270"/>
      <c r="L7" s="270"/>
    </row>
    <row r="8" spans="1:10" ht="15.75">
      <c r="A8" s="63"/>
      <c r="B8" s="271"/>
      <c r="C8" s="72"/>
      <c r="D8" s="73"/>
      <c r="E8" s="69"/>
      <c r="F8" s="74"/>
      <c r="G8" s="74"/>
      <c r="H8" s="74"/>
      <c r="I8" s="270"/>
      <c r="J8" s="270"/>
    </row>
    <row r="9" spans="1:10" ht="15.75">
      <c r="A9" s="63"/>
      <c r="B9" s="271"/>
      <c r="C9" s="402"/>
      <c r="D9" s="75"/>
      <c r="E9" s="69"/>
      <c r="F9" s="76"/>
      <c r="G9" s="76"/>
      <c r="H9" s="76"/>
      <c r="I9" s="270"/>
      <c r="J9" s="270"/>
    </row>
    <row r="10" spans="1:10" ht="27" customHeight="1">
      <c r="A10" s="63"/>
      <c r="B10" s="271"/>
      <c r="C10" s="402"/>
      <c r="D10" s="75"/>
      <c r="E10" s="69"/>
      <c r="F10" s="76"/>
      <c r="G10" s="76"/>
      <c r="H10" s="270"/>
      <c r="I10" s="270"/>
      <c r="J10" s="270"/>
    </row>
    <row r="11" spans="1:10" ht="15.75">
      <c r="A11" s="63"/>
      <c r="B11" s="271"/>
      <c r="C11" s="307"/>
      <c r="D11" s="78"/>
      <c r="E11" s="69"/>
      <c r="F11" s="79"/>
      <c r="G11" s="80"/>
      <c r="H11" s="80"/>
      <c r="I11" s="270"/>
      <c r="J11" s="270"/>
    </row>
    <row r="12" spans="1:10" s="276" customFormat="1" ht="12.75">
      <c r="A12" s="63"/>
      <c r="B12" s="274"/>
      <c r="C12" s="310"/>
      <c r="D12" s="82"/>
      <c r="E12" s="69"/>
      <c r="F12" s="83"/>
      <c r="G12" s="83"/>
      <c r="H12" s="83"/>
      <c r="I12" s="275"/>
      <c r="J12" s="275"/>
    </row>
    <row r="13" spans="1:10" s="276" customFormat="1" ht="12.75">
      <c r="A13" s="63"/>
      <c r="B13" s="274"/>
      <c r="C13" s="308"/>
      <c r="D13" s="85"/>
      <c r="E13" s="69"/>
      <c r="F13" s="86"/>
      <c r="G13" s="86"/>
      <c r="H13" s="86"/>
      <c r="I13" s="275"/>
      <c r="J13" s="275"/>
    </row>
    <row r="14" spans="1:10" s="276" customFormat="1" ht="12.75">
      <c r="A14" s="63"/>
      <c r="B14" s="274"/>
      <c r="C14" s="311"/>
      <c r="D14" s="85"/>
      <c r="E14" s="69"/>
      <c r="F14" s="86"/>
      <c r="G14" s="86"/>
      <c r="H14" s="86"/>
      <c r="I14" s="275"/>
      <c r="J14" s="275"/>
    </row>
    <row r="15" spans="1:10" s="276" customFormat="1" ht="12.75">
      <c r="A15" s="63"/>
      <c r="B15" s="274"/>
      <c r="C15" s="311"/>
      <c r="D15" s="85"/>
      <c r="E15" s="69"/>
      <c r="F15" s="86"/>
      <c r="G15" s="86"/>
      <c r="H15" s="86"/>
      <c r="I15" s="275"/>
      <c r="J15" s="275"/>
    </row>
    <row r="16" spans="1:10" s="276" customFormat="1" ht="12.75">
      <c r="A16" s="63"/>
      <c r="B16" s="274"/>
      <c r="C16" s="309"/>
      <c r="D16" s="85"/>
      <c r="E16" s="69"/>
      <c r="F16" s="86"/>
      <c r="G16" s="86"/>
      <c r="H16" s="86"/>
      <c r="I16" s="275"/>
      <c r="J16" s="275"/>
    </row>
    <row r="17" spans="1:10" s="276" customFormat="1" ht="12.75">
      <c r="A17" s="63"/>
      <c r="B17" s="274"/>
      <c r="C17" s="309"/>
      <c r="D17" s="85"/>
      <c r="E17" s="69"/>
      <c r="F17" s="86"/>
      <c r="G17" s="86"/>
      <c r="H17" s="86"/>
      <c r="I17" s="275"/>
      <c r="J17" s="275"/>
    </row>
    <row r="18" spans="1:10" s="276" customFormat="1" ht="12.75">
      <c r="A18" s="63"/>
      <c r="B18" s="274"/>
      <c r="C18" s="309"/>
      <c r="D18" s="85"/>
      <c r="E18" s="69"/>
      <c r="F18" s="86"/>
      <c r="G18" s="86"/>
      <c r="H18" s="86"/>
      <c r="I18" s="275"/>
      <c r="J18" s="275"/>
    </row>
    <row r="19" spans="1:10" s="276" customFormat="1" ht="12.75">
      <c r="A19" s="63"/>
      <c r="B19" s="274"/>
      <c r="C19" s="309"/>
      <c r="D19" s="85"/>
      <c r="E19" s="69"/>
      <c r="F19" s="86"/>
      <c r="G19" s="86"/>
      <c r="H19" s="86"/>
      <c r="I19" s="275"/>
      <c r="J19" s="275"/>
    </row>
    <row r="20" spans="1:10" s="276" customFormat="1" ht="12.75">
      <c r="A20" s="63"/>
      <c r="B20" s="274"/>
      <c r="C20" s="309"/>
      <c r="D20" s="85"/>
      <c r="E20" s="69"/>
      <c r="F20" s="86"/>
      <c r="G20" s="86"/>
      <c r="H20" s="86"/>
      <c r="I20" s="275"/>
      <c r="J20" s="275"/>
    </row>
    <row r="21" spans="1:10" s="276" customFormat="1" ht="12.75">
      <c r="A21" s="63"/>
      <c r="B21" s="274"/>
      <c r="C21" s="309"/>
      <c r="D21" s="85"/>
      <c r="E21" s="69"/>
      <c r="F21" s="86"/>
      <c r="G21" s="86"/>
      <c r="H21" s="86"/>
      <c r="I21" s="275"/>
      <c r="J21" s="275"/>
    </row>
    <row r="22" spans="1:10" s="276" customFormat="1" ht="12.75">
      <c r="A22" s="63"/>
      <c r="B22" s="274"/>
      <c r="C22" s="309"/>
      <c r="D22" s="85"/>
      <c r="E22" s="69"/>
      <c r="F22" s="86"/>
      <c r="G22" s="86"/>
      <c r="H22" s="86"/>
      <c r="I22" s="275"/>
      <c r="J22" s="275"/>
    </row>
    <row r="23" spans="1:10" s="276" customFormat="1" ht="12.75">
      <c r="A23" s="63"/>
      <c r="B23" s="274"/>
      <c r="C23" s="310"/>
      <c r="D23" s="85"/>
      <c r="E23" s="69"/>
      <c r="F23" s="86"/>
      <c r="G23" s="86"/>
      <c r="H23" s="86"/>
      <c r="I23" s="275"/>
      <c r="J23" s="275"/>
    </row>
    <row r="24" spans="1:10" s="276" customFormat="1" ht="12.75">
      <c r="A24" s="63"/>
      <c r="B24" s="274"/>
      <c r="C24" s="311"/>
      <c r="D24" s="85"/>
      <c r="E24" s="69"/>
      <c r="F24" s="86"/>
      <c r="G24" s="86"/>
      <c r="H24" s="86"/>
      <c r="I24" s="275"/>
      <c r="J24" s="275"/>
    </row>
    <row r="25" spans="1:10" s="276" customFormat="1" ht="12.75">
      <c r="A25" s="63"/>
      <c r="B25" s="274"/>
      <c r="C25" s="309"/>
      <c r="D25" s="85"/>
      <c r="E25" s="69"/>
      <c r="F25" s="86"/>
      <c r="G25" s="86"/>
      <c r="H25" s="86"/>
      <c r="I25" s="275"/>
      <c r="J25" s="275"/>
    </row>
    <row r="26" spans="1:10" s="276" customFormat="1" ht="12.75">
      <c r="A26" s="63"/>
      <c r="B26" s="274"/>
      <c r="C26" s="309"/>
      <c r="D26" s="85"/>
      <c r="E26" s="69"/>
      <c r="F26" s="86"/>
      <c r="G26" s="86"/>
      <c r="H26" s="86"/>
      <c r="I26" s="275"/>
      <c r="J26" s="275"/>
    </row>
    <row r="27" spans="1:10" s="276" customFormat="1" ht="12.75">
      <c r="A27" s="63"/>
      <c r="B27" s="274"/>
      <c r="C27" s="309"/>
      <c r="D27" s="85"/>
      <c r="E27" s="69"/>
      <c r="F27" s="86"/>
      <c r="G27" s="86"/>
      <c r="H27" s="86"/>
      <c r="I27" s="275"/>
      <c r="J27" s="275"/>
    </row>
    <row r="28" spans="1:10" s="276" customFormat="1" ht="12.75">
      <c r="A28" s="63"/>
      <c r="B28" s="274"/>
      <c r="C28" s="309"/>
      <c r="D28" s="85"/>
      <c r="E28" s="69"/>
      <c r="F28" s="86"/>
      <c r="G28" s="86"/>
      <c r="H28" s="86"/>
      <c r="I28" s="275"/>
      <c r="J28" s="275"/>
    </row>
    <row r="29" spans="1:10" s="276" customFormat="1" ht="12.75">
      <c r="A29" s="63"/>
      <c r="B29" s="274"/>
      <c r="C29" s="309"/>
      <c r="D29" s="85"/>
      <c r="E29" s="69"/>
      <c r="F29" s="86"/>
      <c r="G29" s="86"/>
      <c r="H29" s="86"/>
      <c r="I29" s="275"/>
      <c r="J29" s="275"/>
    </row>
    <row r="30" spans="1:10" s="276" customFormat="1" ht="12.75">
      <c r="A30" s="63"/>
      <c r="B30" s="274"/>
      <c r="C30" s="309"/>
      <c r="D30" s="85"/>
      <c r="E30" s="69"/>
      <c r="F30" s="86"/>
      <c r="G30" s="86"/>
      <c r="H30" s="86"/>
      <c r="I30" s="275"/>
      <c r="J30" s="275"/>
    </row>
    <row r="31" spans="1:10" s="276" customFormat="1" ht="12.75">
      <c r="A31" s="63"/>
      <c r="B31" s="274"/>
      <c r="C31" s="309"/>
      <c r="D31" s="85"/>
      <c r="E31" s="69"/>
      <c r="F31" s="86"/>
      <c r="G31" s="86"/>
      <c r="H31" s="86"/>
      <c r="I31" s="275"/>
      <c r="J31" s="275"/>
    </row>
    <row r="32" spans="1:10" s="276" customFormat="1" ht="12.75">
      <c r="A32" s="63"/>
      <c r="B32" s="274"/>
      <c r="C32" s="310"/>
      <c r="D32" s="85"/>
      <c r="E32" s="69"/>
      <c r="F32" s="86"/>
      <c r="G32" s="86"/>
      <c r="H32" s="86"/>
      <c r="I32" s="275"/>
      <c r="J32" s="275"/>
    </row>
    <row r="33" spans="1:10" s="276" customFormat="1" ht="12.75">
      <c r="A33" s="63"/>
      <c r="B33" s="274"/>
      <c r="C33" s="310"/>
      <c r="D33" s="85"/>
      <c r="E33" s="69"/>
      <c r="F33" s="86"/>
      <c r="G33" s="86"/>
      <c r="H33" s="86"/>
      <c r="I33" s="275"/>
      <c r="J33" s="275"/>
    </row>
    <row r="34" spans="1:10" s="276" customFormat="1" ht="12.75">
      <c r="A34" s="63"/>
      <c r="B34" s="274"/>
      <c r="C34" s="311"/>
      <c r="D34" s="85"/>
      <c r="E34" s="69"/>
      <c r="F34" s="86"/>
      <c r="G34" s="86"/>
      <c r="H34" s="86"/>
      <c r="I34" s="275"/>
      <c r="J34" s="275"/>
    </row>
    <row r="35" spans="1:10" s="276" customFormat="1" ht="12.75">
      <c r="A35" s="63"/>
      <c r="B35" s="274"/>
      <c r="C35" s="311"/>
      <c r="D35" s="85"/>
      <c r="E35" s="69"/>
      <c r="F35" s="86"/>
      <c r="G35" s="86"/>
      <c r="H35" s="86"/>
      <c r="I35" s="275"/>
      <c r="J35" s="275"/>
    </row>
    <row r="36" spans="1:10" s="276" customFormat="1" ht="12.75">
      <c r="A36" s="63"/>
      <c r="B36" s="274"/>
      <c r="C36" s="309"/>
      <c r="D36" s="85"/>
      <c r="E36" s="69"/>
      <c r="F36" s="86"/>
      <c r="G36" s="86"/>
      <c r="H36" s="86"/>
      <c r="I36" s="275"/>
      <c r="J36" s="275"/>
    </row>
    <row r="37" spans="1:10" s="276" customFormat="1" ht="12.75">
      <c r="A37" s="63"/>
      <c r="B37" s="274"/>
      <c r="C37" s="309"/>
      <c r="D37" s="277"/>
      <c r="E37" s="69"/>
      <c r="F37" s="278"/>
      <c r="G37" s="278"/>
      <c r="H37" s="278"/>
      <c r="I37" s="275"/>
      <c r="J37" s="275"/>
    </row>
    <row r="38" spans="1:10" s="276" customFormat="1" ht="12.75">
      <c r="A38" s="63"/>
      <c r="B38" s="274"/>
      <c r="C38" s="309"/>
      <c r="D38" s="277"/>
      <c r="E38" s="69"/>
      <c r="F38" s="278"/>
      <c r="G38" s="278"/>
      <c r="H38" s="278"/>
      <c r="I38" s="275"/>
      <c r="J38" s="275"/>
    </row>
    <row r="39" spans="1:10" s="276" customFormat="1" ht="12.75">
      <c r="A39" s="63"/>
      <c r="B39" s="274"/>
      <c r="C39" s="309"/>
      <c r="D39" s="277"/>
      <c r="E39" s="69"/>
      <c r="F39" s="278"/>
      <c r="G39" s="278"/>
      <c r="H39" s="278"/>
      <c r="I39" s="275"/>
      <c r="J39" s="275"/>
    </row>
    <row r="40" spans="1:10" s="276" customFormat="1" ht="12.75">
      <c r="A40" s="63"/>
      <c r="B40" s="274"/>
      <c r="C40" s="309"/>
      <c r="D40" s="277"/>
      <c r="E40" s="69"/>
      <c r="F40" s="278"/>
      <c r="G40" s="278"/>
      <c r="H40" s="278"/>
      <c r="I40" s="275"/>
      <c r="J40" s="275"/>
    </row>
    <row r="41" spans="1:10" s="276" customFormat="1" ht="12.75">
      <c r="A41" s="63"/>
      <c r="B41" s="274"/>
      <c r="C41" s="310"/>
      <c r="D41" s="277"/>
      <c r="E41" s="69"/>
      <c r="F41" s="278"/>
      <c r="G41" s="278"/>
      <c r="H41" s="278"/>
      <c r="I41" s="275"/>
      <c r="J41" s="275"/>
    </row>
    <row r="42" spans="1:10" s="276" customFormat="1" ht="12.75">
      <c r="A42" s="63"/>
      <c r="B42" s="274"/>
      <c r="C42" s="311"/>
      <c r="D42" s="277"/>
      <c r="E42" s="69"/>
      <c r="F42" s="278"/>
      <c r="G42" s="278"/>
      <c r="H42" s="278"/>
      <c r="I42" s="275"/>
      <c r="J42" s="275"/>
    </row>
    <row r="43" spans="1:10" s="276" customFormat="1" ht="12.75">
      <c r="A43" s="63"/>
      <c r="B43" s="274"/>
      <c r="C43" s="309"/>
      <c r="D43" s="277"/>
      <c r="E43" s="69"/>
      <c r="F43" s="278"/>
      <c r="G43" s="278"/>
      <c r="H43" s="278"/>
      <c r="I43" s="275"/>
      <c r="J43" s="275"/>
    </row>
    <row r="44" spans="1:10" s="276" customFormat="1" ht="12.75">
      <c r="A44" s="63"/>
      <c r="B44" s="274"/>
      <c r="C44" s="309"/>
      <c r="D44" s="277"/>
      <c r="E44" s="69"/>
      <c r="F44" s="278"/>
      <c r="G44" s="278"/>
      <c r="H44" s="278"/>
      <c r="I44" s="275"/>
      <c r="J44" s="275"/>
    </row>
    <row r="45" spans="1:10" s="276" customFormat="1" ht="12.75">
      <c r="A45" s="63"/>
      <c r="B45" s="274"/>
      <c r="C45" s="309"/>
      <c r="D45" s="277"/>
      <c r="E45" s="69"/>
      <c r="F45" s="278"/>
      <c r="G45" s="278"/>
      <c r="H45" s="278"/>
      <c r="I45" s="275"/>
      <c r="J45" s="275"/>
    </row>
    <row r="46" spans="1:10" s="276" customFormat="1" ht="12.75">
      <c r="A46" s="63"/>
      <c r="B46" s="274"/>
      <c r="C46" s="309"/>
      <c r="D46" s="277"/>
      <c r="E46" s="69"/>
      <c r="F46" s="278"/>
      <c r="G46" s="278"/>
      <c r="H46" s="278"/>
      <c r="I46" s="275"/>
      <c r="J46" s="275"/>
    </row>
    <row r="47" spans="1:10" s="276" customFormat="1" ht="12.75">
      <c r="A47" s="63"/>
      <c r="B47" s="274"/>
      <c r="C47" s="310"/>
      <c r="D47" s="277"/>
      <c r="E47" s="69"/>
      <c r="F47" s="278"/>
      <c r="G47" s="278"/>
      <c r="H47" s="278"/>
      <c r="I47" s="275"/>
      <c r="J47" s="275"/>
    </row>
    <row r="48" spans="1:10" s="276" customFormat="1" ht="12.75">
      <c r="A48" s="63"/>
      <c r="B48" s="274"/>
      <c r="C48" s="310"/>
      <c r="D48" s="279"/>
      <c r="E48" s="69"/>
      <c r="F48" s="275"/>
      <c r="G48" s="275"/>
      <c r="H48" s="275"/>
      <c r="I48" s="275"/>
      <c r="J48" s="275"/>
    </row>
    <row r="49" spans="1:10" s="276" customFormat="1" ht="12.75">
      <c r="A49" s="63"/>
      <c r="B49" s="274"/>
      <c r="C49" s="311"/>
      <c r="D49" s="279"/>
      <c r="E49" s="69"/>
      <c r="F49" s="275"/>
      <c r="G49" s="275"/>
      <c r="H49" s="275"/>
      <c r="I49" s="275"/>
      <c r="J49" s="275"/>
    </row>
    <row r="50" spans="1:10" s="276" customFormat="1" ht="12.75">
      <c r="A50" s="63"/>
      <c r="B50" s="274"/>
      <c r="C50" s="311"/>
      <c r="D50" s="279"/>
      <c r="E50" s="69"/>
      <c r="F50" s="275"/>
      <c r="G50" s="275"/>
      <c r="H50" s="275"/>
      <c r="I50" s="275"/>
      <c r="J50" s="275"/>
    </row>
    <row r="51" spans="1:10" s="276" customFormat="1" ht="12.75">
      <c r="A51" s="63"/>
      <c r="B51" s="274"/>
      <c r="C51" s="309"/>
      <c r="D51" s="279"/>
      <c r="E51" s="69"/>
      <c r="F51" s="275"/>
      <c r="G51" s="275"/>
      <c r="H51" s="275"/>
      <c r="I51" s="275"/>
      <c r="J51" s="275"/>
    </row>
    <row r="52" spans="1:10" s="276" customFormat="1" ht="12.75">
      <c r="A52" s="63"/>
      <c r="B52" s="274"/>
      <c r="C52" s="309"/>
      <c r="D52" s="279"/>
      <c r="E52" s="69"/>
      <c r="F52" s="275"/>
      <c r="G52" s="275"/>
      <c r="H52" s="275"/>
      <c r="I52" s="275"/>
      <c r="J52" s="275"/>
    </row>
    <row r="53" spans="1:10" s="276" customFormat="1" ht="12.75">
      <c r="A53" s="63"/>
      <c r="B53" s="274"/>
      <c r="C53" s="309"/>
      <c r="D53" s="279"/>
      <c r="E53" s="69"/>
      <c r="F53" s="275"/>
      <c r="G53" s="275"/>
      <c r="H53" s="275"/>
      <c r="I53" s="275"/>
      <c r="J53" s="275"/>
    </row>
    <row r="54" spans="1:10" s="276" customFormat="1" ht="12.75">
      <c r="A54" s="63"/>
      <c r="B54" s="274"/>
      <c r="C54" s="310"/>
      <c r="D54" s="279"/>
      <c r="E54" s="69"/>
      <c r="F54" s="275"/>
      <c r="G54" s="275"/>
      <c r="H54" s="275"/>
      <c r="I54" s="275"/>
      <c r="J54" s="275"/>
    </row>
    <row r="55" spans="1:10" s="276" customFormat="1" ht="12.75">
      <c r="A55" s="63"/>
      <c r="B55" s="274"/>
      <c r="C55" s="311"/>
      <c r="D55" s="279"/>
      <c r="E55" s="69"/>
      <c r="F55" s="275"/>
      <c r="G55" s="275"/>
      <c r="H55" s="275"/>
      <c r="I55" s="275"/>
      <c r="J55" s="275"/>
    </row>
    <row r="56" spans="1:10" s="276" customFormat="1" ht="12.75">
      <c r="A56" s="63"/>
      <c r="B56" s="274"/>
      <c r="C56" s="309"/>
      <c r="D56" s="279"/>
      <c r="E56" s="69"/>
      <c r="F56" s="275"/>
      <c r="G56" s="275"/>
      <c r="H56" s="275"/>
      <c r="I56" s="275"/>
      <c r="J56" s="275"/>
    </row>
    <row r="57" spans="1:10" s="276" customFormat="1" ht="12.75">
      <c r="A57" s="63"/>
      <c r="B57" s="274"/>
      <c r="C57" s="309"/>
      <c r="D57" s="279"/>
      <c r="E57" s="69"/>
      <c r="F57" s="275"/>
      <c r="G57" s="275"/>
      <c r="H57" s="275"/>
      <c r="I57" s="275"/>
      <c r="J57" s="275"/>
    </row>
    <row r="58" spans="1:10" s="276" customFormat="1" ht="12.75">
      <c r="A58" s="63"/>
      <c r="B58" s="274"/>
      <c r="C58" s="309"/>
      <c r="D58" s="279"/>
      <c r="E58" s="69"/>
      <c r="F58" s="275"/>
      <c r="G58" s="275"/>
      <c r="H58" s="275"/>
      <c r="I58" s="275"/>
      <c r="J58" s="275"/>
    </row>
    <row r="59" spans="1:10" s="276" customFormat="1" ht="12.75">
      <c r="A59" s="63"/>
      <c r="B59" s="274"/>
      <c r="C59" s="309"/>
      <c r="D59" s="279"/>
      <c r="E59" s="69"/>
      <c r="F59" s="275"/>
      <c r="G59" s="275"/>
      <c r="H59" s="275"/>
      <c r="I59" s="275"/>
      <c r="J59" s="275"/>
    </row>
    <row r="60" spans="1:10" s="276" customFormat="1" ht="12.75">
      <c r="A60" s="63"/>
      <c r="B60" s="274"/>
      <c r="C60" s="310"/>
      <c r="D60" s="279"/>
      <c r="E60" s="69"/>
      <c r="F60" s="275"/>
      <c r="G60" s="275"/>
      <c r="H60" s="275"/>
      <c r="I60" s="275"/>
      <c r="J60" s="275"/>
    </row>
    <row r="61" spans="1:10" s="276" customFormat="1" ht="12.75">
      <c r="A61" s="63"/>
      <c r="B61" s="274"/>
      <c r="C61" s="310"/>
      <c r="D61" s="279"/>
      <c r="E61" s="69"/>
      <c r="F61" s="275"/>
      <c r="G61" s="275"/>
      <c r="H61" s="275"/>
      <c r="I61" s="275"/>
      <c r="J61" s="275"/>
    </row>
    <row r="62" spans="1:10" s="276" customFormat="1" ht="12.75">
      <c r="A62" s="63"/>
      <c r="B62" s="274"/>
      <c r="C62" s="310"/>
      <c r="D62" s="279"/>
      <c r="E62" s="69"/>
      <c r="F62" s="275"/>
      <c r="G62" s="275"/>
      <c r="H62" s="275"/>
      <c r="I62" s="275"/>
      <c r="J62" s="275"/>
    </row>
    <row r="63" spans="1:10" s="276" customFormat="1" ht="12.75">
      <c r="A63" s="63"/>
      <c r="B63" s="274"/>
      <c r="C63" s="309"/>
      <c r="D63" s="279"/>
      <c r="E63" s="69"/>
      <c r="F63" s="275"/>
      <c r="G63" s="275"/>
      <c r="H63" s="275"/>
      <c r="I63" s="275"/>
      <c r="J63" s="275"/>
    </row>
    <row r="64" spans="1:10" s="276" customFormat="1" ht="12.75">
      <c r="A64" s="63"/>
      <c r="B64" s="274"/>
      <c r="C64" s="309"/>
      <c r="D64" s="279"/>
      <c r="E64" s="69"/>
      <c r="F64" s="275"/>
      <c r="G64" s="275"/>
      <c r="H64" s="275"/>
      <c r="I64" s="275"/>
      <c r="J64" s="275"/>
    </row>
    <row r="65" spans="1:10" s="276" customFormat="1" ht="12.75">
      <c r="A65" s="63"/>
      <c r="B65" s="274"/>
      <c r="C65" s="310"/>
      <c r="D65" s="279"/>
      <c r="E65" s="69"/>
      <c r="F65" s="275"/>
      <c r="G65" s="275"/>
      <c r="H65" s="275"/>
      <c r="I65" s="275"/>
      <c r="J65" s="275"/>
    </row>
    <row r="66" spans="1:10" s="276" customFormat="1" ht="12.75">
      <c r="A66" s="63"/>
      <c r="B66" s="274"/>
      <c r="C66" s="280"/>
      <c r="D66" s="279"/>
      <c r="E66" s="69"/>
      <c r="F66" s="275"/>
      <c r="G66" s="275"/>
      <c r="H66" s="275"/>
      <c r="I66" s="275"/>
      <c r="J66" s="275"/>
    </row>
    <row r="67" spans="1:12" s="276" customFormat="1" ht="12.75">
      <c r="A67" s="63"/>
      <c r="B67" s="274"/>
      <c r="C67" s="296" t="str">
        <f>"Дата: "&amp;TEXT(DateSend,"dd\.mm\.yyyy")</f>
        <v>Дата: 08.03.2007</v>
      </c>
      <c r="D67" s="272"/>
      <c r="E67" s="69"/>
      <c r="F67" s="275"/>
      <c r="G67" s="275"/>
      <c r="H67" s="275"/>
      <c r="I67" s="269"/>
      <c r="K67" s="275"/>
      <c r="L67" s="275"/>
    </row>
    <row r="68" spans="1:12" s="276" customFormat="1" ht="12.75">
      <c r="A68" s="63"/>
      <c r="B68" s="274"/>
      <c r="C68" s="143" t="str">
        <f>"Ръководител: "&amp;CEO</f>
        <v>Ръководител: </v>
      </c>
      <c r="D68" s="272"/>
      <c r="E68" s="69"/>
      <c r="F68" s="275"/>
      <c r="G68" s="275"/>
      <c r="H68" s="275"/>
      <c r="I68" s="269"/>
      <c r="K68" s="275"/>
      <c r="L68" s="275"/>
    </row>
    <row r="69" spans="1:12" s="276" customFormat="1" ht="12" customHeight="1">
      <c r="A69" s="63"/>
      <c r="B69" s="274"/>
      <c r="C69" s="296" t="str">
        <f>"Гл.счетоводител: "&amp;FirstAcc</f>
        <v>Гл.счетоводител: </v>
      </c>
      <c r="D69" s="272"/>
      <c r="E69" s="69"/>
      <c r="F69" s="275"/>
      <c r="G69" s="275"/>
      <c r="H69" s="275"/>
      <c r="I69" s="275"/>
      <c r="J69" s="275"/>
      <c r="K69" s="275"/>
      <c r="L69" s="275"/>
    </row>
    <row r="70" spans="1:12" s="276" customFormat="1" ht="12.75">
      <c r="A70" s="63"/>
      <c r="B70" s="274"/>
      <c r="C70" s="143" t="str">
        <f>"Заверил: "&amp;Oditor</f>
        <v>Заверил: </v>
      </c>
      <c r="D70" s="272"/>
      <c r="E70" s="69"/>
      <c r="F70" s="275"/>
      <c r="G70" s="275"/>
      <c r="H70" s="275"/>
      <c r="I70" s="275"/>
      <c r="J70" s="275"/>
      <c r="K70" s="275"/>
      <c r="L70" s="275"/>
    </row>
    <row r="71" spans="1:12" s="70" customFormat="1" ht="10.5" customHeight="1" thickBot="1">
      <c r="A71" s="63"/>
      <c r="B71" s="90"/>
      <c r="C71" s="38"/>
      <c r="D71" s="90"/>
      <c r="E71" s="69"/>
      <c r="F71" s="270"/>
      <c r="G71" s="270"/>
      <c r="H71" s="270"/>
      <c r="I71" s="270"/>
      <c r="J71" s="270"/>
      <c r="K71" s="270"/>
      <c r="L71" s="270"/>
    </row>
    <row r="72" spans="2:12" s="70" customFormat="1" ht="16.5" thickTop="1">
      <c r="B72" s="91"/>
      <c r="C72" s="43"/>
      <c r="D72" s="91"/>
      <c r="E72" s="61"/>
      <c r="F72" s="44"/>
      <c r="G72" s="61"/>
      <c r="H72" s="61"/>
      <c r="I72" s="270"/>
      <c r="J72" s="270"/>
      <c r="K72" s="270"/>
      <c r="L72" s="270"/>
    </row>
    <row r="73" spans="2:11" s="70" customFormat="1" ht="12.75">
      <c r="B73" s="61"/>
      <c r="C73" s="44"/>
      <c r="D73" s="61"/>
      <c r="E73" s="61"/>
      <c r="F73" s="44"/>
      <c r="I73" s="61"/>
      <c r="J73" s="61"/>
      <c r="K73" s="61"/>
    </row>
    <row r="74" spans="2:3" ht="15.75">
      <c r="B74" s="281"/>
      <c r="C74" s="281"/>
    </row>
    <row r="75" spans="2:3" ht="15.75">
      <c r="B75" s="281"/>
      <c r="C75" s="281"/>
    </row>
    <row r="76" spans="2:3" ht="15.75">
      <c r="B76" s="281"/>
      <c r="C76" s="281"/>
    </row>
    <row r="77" spans="2:3" ht="15.75">
      <c r="B77" s="281"/>
      <c r="C77" s="281"/>
    </row>
    <row r="78" spans="2:3" ht="15.75">
      <c r="B78" s="281"/>
      <c r="C78" s="281"/>
    </row>
    <row r="79" spans="2:3" ht="15.75">
      <c r="B79" s="281"/>
      <c r="C79" s="281"/>
    </row>
    <row r="80" spans="2:3" ht="15.75">
      <c r="B80" s="281"/>
      <c r="C80" s="281"/>
    </row>
    <row r="81" spans="2:3" ht="15.75">
      <c r="B81" s="281"/>
      <c r="C81" s="281"/>
    </row>
    <row r="82" spans="2:3" ht="15.75">
      <c r="B82" s="281"/>
      <c r="C82" s="281"/>
    </row>
    <row r="83" spans="2:3" ht="15.75">
      <c r="B83" s="281"/>
      <c r="C83" s="281"/>
    </row>
    <row r="84" spans="2:3" ht="15.75">
      <c r="B84" s="281"/>
      <c r="C84" s="281"/>
    </row>
    <row r="85" spans="2:3" ht="15.75">
      <c r="B85" s="281"/>
      <c r="C85" s="281"/>
    </row>
    <row r="86" spans="2:3" ht="15.75">
      <c r="B86" s="281"/>
      <c r="C86" s="281"/>
    </row>
    <row r="87" spans="2:3" ht="15.75">
      <c r="B87" s="281"/>
      <c r="C87" s="281"/>
    </row>
    <row r="88" spans="2:3" ht="15.75">
      <c r="B88" s="281"/>
      <c r="C88" s="281"/>
    </row>
    <row r="89" spans="2:3" ht="15.75">
      <c r="B89" s="281"/>
      <c r="C89" s="281"/>
    </row>
    <row r="90" spans="2:3" ht="15.75">
      <c r="B90" s="281"/>
      <c r="C90" s="281"/>
    </row>
    <row r="91" spans="2:3" ht="15.75">
      <c r="B91" s="281"/>
      <c r="C91" s="281"/>
    </row>
    <row r="92" spans="2:3" ht="15.75">
      <c r="B92" s="281"/>
      <c r="C92" s="281"/>
    </row>
  </sheetData>
  <sheetProtection sheet="1" objects="1" scenarios="1"/>
  <mergeCells count="1">
    <mergeCell ref="C9:C10"/>
  </mergeCells>
  <hyperlinks>
    <hyperlink ref="B1" location="'Данни за фирмата'!A1" display="'Данни за фирмата'!A1"/>
  </hyperlinks>
  <printOptions horizontalCentered="1"/>
  <pageMargins left="0.7480314960629921" right="0.7480314960629921" top="0.5118110236220472" bottom="0.984251968503937" header="0.5118110236220472" footer="0.5118110236220472"/>
  <pageSetup blackAndWhite="1" fitToHeight="1" fitToWidth="1" horizontalDpi="360" verticalDpi="360" orientation="portrait" paperSize="9" scale="78" r:id="rId2"/>
  <headerFooter alignWithMargins="0">
    <oddFooter>&amp;R&amp;"Times New Roman Cyr,Regular"&amp;8Стр.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H45"/>
  <sheetViews>
    <sheetView showGridLines="0" zoomScale="75" zoomScaleNormal="75" workbookViewId="0" topLeftCell="B1">
      <selection activeCell="D26" sqref="D26"/>
    </sheetView>
  </sheetViews>
  <sheetFormatPr defaultColWidth="8.88671875" defaultRowHeight="15"/>
  <cols>
    <col min="1" max="1" width="8.88671875" style="54" customWidth="1"/>
    <col min="2" max="2" width="6.6640625" style="54" customWidth="1"/>
    <col min="3" max="3" width="3.88671875" style="54" customWidth="1"/>
    <col min="4" max="4" width="72.21484375" style="305" customWidth="1"/>
    <col min="5" max="5" width="8.88671875" style="306" customWidth="1"/>
    <col min="6" max="6" width="6.3359375" style="315" customWidth="1"/>
    <col min="7" max="7" width="2.3359375" style="315" customWidth="1"/>
    <col min="8" max="16384" width="8.88671875" style="54" customWidth="1"/>
  </cols>
  <sheetData>
    <row r="1" spans="2:7" s="18" customFormat="1" ht="16.5" thickBot="1">
      <c r="B1" s="298" t="s">
        <v>179</v>
      </c>
      <c r="C1" s="60"/>
      <c r="D1" s="60"/>
      <c r="E1" s="60"/>
      <c r="F1" s="312"/>
      <c r="G1" s="312"/>
    </row>
    <row r="2" spans="1:8" s="18" customFormat="1" ht="30.75" thickTop="1">
      <c r="A2" s="63"/>
      <c r="B2" s="301"/>
      <c r="C2" s="11"/>
      <c r="D2" s="302" t="s">
        <v>43</v>
      </c>
      <c r="E2" s="12"/>
      <c r="F2" s="313"/>
      <c r="G2" s="313"/>
      <c r="H2" s="69"/>
    </row>
    <row r="3" spans="1:8" s="18" customFormat="1" ht="16.5" thickBot="1">
      <c r="A3" s="63"/>
      <c r="B3" s="11"/>
      <c r="C3" s="11"/>
      <c r="D3" s="301"/>
      <c r="E3" s="12"/>
      <c r="F3" s="314" t="s">
        <v>8</v>
      </c>
      <c r="G3" s="314"/>
      <c r="H3" s="69"/>
    </row>
    <row r="4" spans="1:8" s="18" customFormat="1" ht="15.75">
      <c r="A4" s="63"/>
      <c r="B4" s="11"/>
      <c r="C4" s="317" t="s">
        <v>181</v>
      </c>
      <c r="D4" s="318"/>
      <c r="E4" s="319" t="str">
        <f>IF(F4,"Да","Не")</f>
        <v>Не</v>
      </c>
      <c r="F4" s="313" t="b">
        <f>AND(F5,F10,F14,F20,F23)</f>
        <v>0</v>
      </c>
      <c r="G4" s="313"/>
      <c r="H4" s="69"/>
    </row>
    <row r="5" spans="1:8" s="18" customFormat="1" ht="15.75">
      <c r="A5" s="63"/>
      <c r="B5" s="11"/>
      <c r="C5" s="320" t="s">
        <v>180</v>
      </c>
      <c r="D5" s="303"/>
      <c r="E5" s="321" t="str">
        <f aca="true" t="shared" si="0" ref="E5:E11">IF(F5,"Да","Не")</f>
        <v>Не</v>
      </c>
      <c r="F5" s="313" t="b">
        <f>AND(F6:F9)</f>
        <v>0</v>
      </c>
      <c r="G5" s="313"/>
      <c r="H5" s="69"/>
    </row>
    <row r="6" spans="1:8" s="18" customFormat="1" ht="31.5">
      <c r="A6" s="63"/>
      <c r="B6" s="11"/>
      <c r="C6" s="322">
        <v>1</v>
      </c>
      <c r="D6" s="304" t="s">
        <v>195</v>
      </c>
      <c r="E6" s="321" t="str">
        <f t="shared" si="0"/>
        <v>Не</v>
      </c>
      <c r="F6" s="313" t="b">
        <f>NOT(OR(ISBLANK(CompanyName),ISBLANK(City),ISBLANK(Address),ISBLANK(Phone),ISBLANK(BULSTAT),ISBLANK(DanNomer),ISBLANK(CEO),ISBLANK(FirstAcc)))</f>
        <v>0</v>
      </c>
      <c r="G6" s="313"/>
      <c r="H6" s="69"/>
    </row>
    <row r="7" spans="1:8" s="18" customFormat="1" ht="15.75">
      <c r="A7" s="63"/>
      <c r="B7" s="11"/>
      <c r="C7" s="322">
        <v>2</v>
      </c>
      <c r="D7" s="304" t="s">
        <v>182</v>
      </c>
      <c r="E7" s="321" t="str">
        <f t="shared" si="0"/>
        <v>Не</v>
      </c>
      <c r="F7" s="313" t="b">
        <f>AND(ISNUMBER(BULSTAT),OR(LEN(BULSTAT)=9,LEN(BULSTAT)=13))</f>
        <v>0</v>
      </c>
      <c r="G7" s="313"/>
      <c r="H7" s="69"/>
    </row>
    <row r="8" spans="1:8" s="18" customFormat="1" ht="15.75">
      <c r="A8" s="63"/>
      <c r="B8" s="11"/>
      <c r="C8" s="322">
        <v>3</v>
      </c>
      <c r="D8" s="304" t="s">
        <v>183</v>
      </c>
      <c r="E8" s="321" t="str">
        <f t="shared" si="0"/>
        <v>Не</v>
      </c>
      <c r="F8" s="313" t="b">
        <f>AND(ISNUMBER(DanNomer),LEN(DanNomer)=10)</f>
        <v>0</v>
      </c>
      <c r="G8" s="313"/>
      <c r="H8" s="69"/>
    </row>
    <row r="9" spans="1:8" s="18" customFormat="1" ht="15.75">
      <c r="A9" s="63"/>
      <c r="B9" s="11"/>
      <c r="C9" s="322">
        <v>4</v>
      </c>
      <c r="D9" s="304" t="s">
        <v>184</v>
      </c>
      <c r="E9" s="321" t="str">
        <f t="shared" si="0"/>
        <v>Да</v>
      </c>
      <c r="F9" s="313" t="b">
        <f>NOT(ISERR(DAY(DateSend)))</f>
        <v>1</v>
      </c>
      <c r="G9" s="313"/>
      <c r="H9" s="69"/>
    </row>
    <row r="10" spans="1:8" s="18" customFormat="1" ht="15.75">
      <c r="A10" s="63"/>
      <c r="B10" s="11"/>
      <c r="C10" s="320" t="s">
        <v>14</v>
      </c>
      <c r="D10" s="303"/>
      <c r="E10" s="321" t="str">
        <f t="shared" si="0"/>
        <v>Не</v>
      </c>
      <c r="F10" s="313" t="b">
        <f>AND(F11:F13)</f>
        <v>0</v>
      </c>
      <c r="G10" s="313"/>
      <c r="H10" s="69"/>
    </row>
    <row r="11" spans="1:8" s="18" customFormat="1" ht="15.75">
      <c r="A11" s="63"/>
      <c r="B11" s="11"/>
      <c r="C11" s="322">
        <v>1</v>
      </c>
      <c r="D11" s="304" t="s">
        <v>185</v>
      </c>
      <c r="E11" s="321" t="str">
        <f t="shared" si="0"/>
        <v>Не</v>
      </c>
      <c r="F11" s="313" t="b">
        <f>OR(Баланс!E86&gt;0,Баланс!I86&gt;0)</f>
        <v>0</v>
      </c>
      <c r="G11" s="313"/>
      <c r="H11" s="69"/>
    </row>
    <row r="12" spans="1:8" s="18" customFormat="1" ht="15.75">
      <c r="A12" s="63"/>
      <c r="B12" s="11"/>
      <c r="C12" s="322">
        <v>2</v>
      </c>
      <c r="D12" s="304" t="s">
        <v>186</v>
      </c>
      <c r="E12" s="321" t="str">
        <f aca="true" t="shared" si="1" ref="E12:E24">IF(F12,"Да","Не")</f>
        <v>Да</v>
      </c>
      <c r="F12" s="313" t="b">
        <f>Баланс!E86=Баланс!I86</f>
        <v>1</v>
      </c>
      <c r="G12" s="313"/>
      <c r="H12" s="69"/>
    </row>
    <row r="13" spans="1:8" s="18" customFormat="1" ht="15.75">
      <c r="A13" s="63"/>
      <c r="B13" s="11"/>
      <c r="C13" s="322">
        <v>3</v>
      </c>
      <c r="D13" s="304" t="s">
        <v>187</v>
      </c>
      <c r="E13" s="321" t="str">
        <f t="shared" si="1"/>
        <v>Да</v>
      </c>
      <c r="F13" s="313" t="b">
        <f>Баланс!F86=Баланс!J86</f>
        <v>1</v>
      </c>
      <c r="G13" s="313"/>
      <c r="H13" s="69"/>
    </row>
    <row r="14" spans="1:8" s="18" customFormat="1" ht="15.75">
      <c r="A14" s="63"/>
      <c r="B14" s="11"/>
      <c r="C14" s="320" t="s">
        <v>53</v>
      </c>
      <c r="D14" s="303"/>
      <c r="E14" s="321" t="str">
        <f t="shared" si="1"/>
        <v>Не</v>
      </c>
      <c r="F14" s="313" t="b">
        <f>AND(F15:F19)</f>
        <v>0</v>
      </c>
      <c r="G14" s="313"/>
      <c r="H14" s="69"/>
    </row>
    <row r="15" spans="1:8" s="18" customFormat="1" ht="15.75">
      <c r="A15" s="63"/>
      <c r="B15" s="11"/>
      <c r="C15" s="322">
        <v>1</v>
      </c>
      <c r="D15" s="304" t="s">
        <v>188</v>
      </c>
      <c r="E15" s="321" t="str">
        <f t="shared" si="1"/>
        <v>Не</v>
      </c>
      <c r="F15" s="313" t="b">
        <f>OR(Отчет!E46&gt;0,Отчет!I46&gt;0)</f>
        <v>0</v>
      </c>
      <c r="G15" s="313"/>
      <c r="H15" s="69"/>
    </row>
    <row r="16" spans="1:8" s="18" customFormat="1" ht="15.75">
      <c r="A16" s="63"/>
      <c r="B16" s="11"/>
      <c r="C16" s="322">
        <v>2</v>
      </c>
      <c r="D16" s="304" t="s">
        <v>189</v>
      </c>
      <c r="E16" s="321" t="str">
        <f t="shared" si="1"/>
        <v>Да</v>
      </c>
      <c r="F16" s="313" t="b">
        <f>Отчет!E46=Отчет!I46</f>
        <v>1</v>
      </c>
      <c r="G16" s="313"/>
      <c r="H16" s="69"/>
    </row>
    <row r="17" spans="1:8" s="18" customFormat="1" ht="15.75">
      <c r="A17" s="63"/>
      <c r="B17" s="11"/>
      <c r="C17" s="322">
        <v>3</v>
      </c>
      <c r="D17" s="304" t="s">
        <v>190</v>
      </c>
      <c r="E17" s="321" t="str">
        <f t="shared" si="1"/>
        <v>Да</v>
      </c>
      <c r="F17" s="313" t="b">
        <f>Отчет!F46=Отчет!J46</f>
        <v>1</v>
      </c>
      <c r="G17" s="313"/>
      <c r="H17" s="69"/>
    </row>
    <row r="18" spans="1:8" s="18" customFormat="1" ht="31.5">
      <c r="A18" s="63"/>
      <c r="B18" s="11"/>
      <c r="C18" s="322">
        <v>5</v>
      </c>
      <c r="D18" s="304" t="s">
        <v>485</v>
      </c>
      <c r="E18" s="321" t="str">
        <f t="shared" si="1"/>
        <v>Да</v>
      </c>
      <c r="F18" s="313" t="b">
        <f>AND(Отчет!E45=Баланс!I33,Отчет!I45*(-1)=Баланс!I34)</f>
        <v>1</v>
      </c>
      <c r="G18" s="313"/>
      <c r="H18" s="69"/>
    </row>
    <row r="19" spans="1:8" s="18" customFormat="1" ht="31.5">
      <c r="A19" s="63"/>
      <c r="B19" s="11"/>
      <c r="C19" s="322">
        <v>6</v>
      </c>
      <c r="D19" s="304" t="s">
        <v>486</v>
      </c>
      <c r="E19" s="321" t="str">
        <f t="shared" si="1"/>
        <v>Да</v>
      </c>
      <c r="F19" s="313" t="b">
        <f>AND(Отчет!F45=Баланс!J33,Отчет!J45*(-1)=Баланс!J34)</f>
        <v>1</v>
      </c>
      <c r="G19" s="313"/>
      <c r="H19" s="69"/>
    </row>
    <row r="20" spans="1:8" s="18" customFormat="1" ht="15.75">
      <c r="A20" s="63"/>
      <c r="B20" s="11"/>
      <c r="C20" s="320" t="s">
        <v>57</v>
      </c>
      <c r="D20" s="303"/>
      <c r="E20" s="321" t="str">
        <f t="shared" si="1"/>
        <v>Не</v>
      </c>
      <c r="F20" s="313" t="b">
        <f>AND(F21:F22)</f>
        <v>0</v>
      </c>
      <c r="G20" s="313"/>
      <c r="H20" s="69"/>
    </row>
    <row r="21" spans="1:8" s="18" customFormat="1" ht="15.75">
      <c r="A21" s="63"/>
      <c r="B21" s="11"/>
      <c r="C21" s="322">
        <v>1</v>
      </c>
      <c r="D21" s="304" t="s">
        <v>481</v>
      </c>
      <c r="E21" s="321" t="str">
        <f t="shared" si="1"/>
        <v>Не</v>
      </c>
      <c r="F21" s="313" t="b">
        <f>OR(Паричен_поток!G21&lt;&gt;0,Паричен_поток!G29&lt;&gt;0,Паричен_поток!G38&lt;&gt;0,Паричен_поток!G39&lt;&gt;0,Паричен_поток!G40&lt;&gt;0,Паричен_поток!G41&lt;&gt;0)</f>
        <v>0</v>
      </c>
      <c r="G21" s="313"/>
      <c r="H21" s="69"/>
    </row>
    <row r="22" spans="1:8" s="18" customFormat="1" ht="31.5">
      <c r="A22" s="63"/>
      <c r="B22" s="11"/>
      <c r="C22" s="322">
        <v>2</v>
      </c>
      <c r="D22" s="304" t="s">
        <v>482</v>
      </c>
      <c r="E22" s="321" t="str">
        <f t="shared" si="1"/>
        <v>Да</v>
      </c>
      <c r="F22" s="313" t="b">
        <f>AND(Баланс!E83=Паричен_поток!G41,Баланс!F83=Паричен_поток!J41)</f>
        <v>1</v>
      </c>
      <c r="G22" s="313"/>
      <c r="H22" s="69"/>
    </row>
    <row r="23" spans="1:8" s="18" customFormat="1" ht="15.75">
      <c r="A23" s="63"/>
      <c r="B23" s="11"/>
      <c r="C23" s="320" t="s">
        <v>58</v>
      </c>
      <c r="D23" s="303"/>
      <c r="E23" s="321" t="str">
        <f t="shared" si="1"/>
        <v>Да</v>
      </c>
      <c r="F23" s="313" t="b">
        <f>AND(F24:F24)</f>
        <v>1</v>
      </c>
      <c r="G23" s="313"/>
      <c r="H23" s="69"/>
    </row>
    <row r="24" spans="1:8" s="18" customFormat="1" ht="16.5" thickBot="1">
      <c r="A24" s="63"/>
      <c r="B24" s="11"/>
      <c r="C24" s="323">
        <v>1</v>
      </c>
      <c r="D24" s="324" t="s">
        <v>193</v>
      </c>
      <c r="E24" s="325" t="str">
        <f t="shared" si="1"/>
        <v>Да</v>
      </c>
      <c r="F24" s="313" t="b">
        <f>Собствен_капитал!M31=SUM(Собствен_капитал!D31:L31)</f>
        <v>1</v>
      </c>
      <c r="G24" s="313"/>
      <c r="H24" s="69"/>
    </row>
    <row r="25" spans="1:8" s="18" customFormat="1" ht="15.75">
      <c r="A25" s="63"/>
      <c r="B25" s="11"/>
      <c r="C25" s="11"/>
      <c r="D25" s="301"/>
      <c r="E25" s="12"/>
      <c r="F25" s="313"/>
      <c r="G25" s="313"/>
      <c r="H25" s="69"/>
    </row>
    <row r="26" spans="1:8" s="18" customFormat="1" ht="15.75">
      <c r="A26" s="63"/>
      <c r="B26" s="11"/>
      <c r="C26" s="329" t="s">
        <v>205</v>
      </c>
      <c r="D26" s="301"/>
      <c r="E26" s="12"/>
      <c r="F26" s="313"/>
      <c r="G26" s="313"/>
      <c r="H26" s="69"/>
    </row>
    <row r="27" spans="1:8" s="18" customFormat="1" ht="15.75">
      <c r="A27" s="63"/>
      <c r="B27" s="11"/>
      <c r="C27" s="329" t="s">
        <v>206</v>
      </c>
      <c r="D27" s="301"/>
      <c r="E27" s="12"/>
      <c r="F27" s="313"/>
      <c r="G27" s="313"/>
      <c r="H27" s="69"/>
    </row>
    <row r="28" spans="1:8" s="18" customFormat="1" ht="15.75">
      <c r="A28" s="63"/>
      <c r="B28" s="11"/>
      <c r="C28" s="11"/>
      <c r="D28" s="301"/>
      <c r="E28" s="12"/>
      <c r="F28" s="313"/>
      <c r="G28" s="313"/>
      <c r="H28" s="69"/>
    </row>
    <row r="29" spans="1:8" s="18" customFormat="1" ht="16.5" thickBot="1">
      <c r="A29" s="63"/>
      <c r="B29" s="11"/>
      <c r="C29" s="11"/>
      <c r="D29" s="301"/>
      <c r="E29" s="12"/>
      <c r="F29" s="313"/>
      <c r="G29" s="313"/>
      <c r="H29" s="69"/>
    </row>
    <row r="30" spans="1:8" s="18" customFormat="1" ht="16.5" thickTop="1">
      <c r="A30" s="61"/>
      <c r="B30" s="91"/>
      <c r="C30" s="91"/>
      <c r="D30" s="91"/>
      <c r="E30" s="91"/>
      <c r="F30" s="328"/>
      <c r="G30" s="316"/>
      <c r="H30" s="61"/>
    </row>
    <row r="31" spans="1:8" ht="15.75">
      <c r="A31" s="61"/>
      <c r="H31" s="61"/>
    </row>
    <row r="32" spans="1:8" ht="15.75">
      <c r="A32" s="61"/>
      <c r="H32" s="61"/>
    </row>
    <row r="33" spans="1:8" ht="15.75">
      <c r="A33" s="61"/>
      <c r="H33" s="61"/>
    </row>
    <row r="34" spans="1:8" ht="15.75">
      <c r="A34" s="61"/>
      <c r="H34" s="61"/>
    </row>
    <row r="35" spans="1:8" ht="15.75">
      <c r="A35" s="61"/>
      <c r="H35" s="61"/>
    </row>
    <row r="36" spans="1:8" ht="15.75">
      <c r="A36" s="61"/>
      <c r="H36" s="61"/>
    </row>
    <row r="37" spans="1:8" ht="15.75">
      <c r="A37" s="61"/>
      <c r="H37" s="61"/>
    </row>
    <row r="38" spans="1:8" ht="15.75">
      <c r="A38" s="61"/>
      <c r="H38" s="61"/>
    </row>
    <row r="39" spans="1:8" ht="15.75">
      <c r="A39" s="61"/>
      <c r="H39" s="61"/>
    </row>
    <row r="40" spans="1:8" ht="15.75">
      <c r="A40" s="61"/>
      <c r="H40" s="61"/>
    </row>
    <row r="41" spans="1:8" ht="15.75">
      <c r="A41" s="61"/>
      <c r="H41" s="61"/>
    </row>
    <row r="42" spans="1:8" ht="15.75">
      <c r="A42" s="61"/>
      <c r="H42" s="61"/>
    </row>
    <row r="43" ht="15.75">
      <c r="H43" s="61"/>
    </row>
    <row r="44" ht="15.75">
      <c r="H44" s="61"/>
    </row>
    <row r="45" ht="15.75">
      <c r="H45" s="61"/>
    </row>
  </sheetData>
  <sheetProtection sheet="1" objects="1" scenarios="1"/>
  <conditionalFormatting sqref="C4:D5 C10:D10 E4:E13 C14:E14 E15:E19 C20:E20 E21:E22 C23:E23 E24">
    <cfRule type="expression" priority="1" dxfId="0" stopIfTrue="1">
      <formula>$F4</formula>
    </cfRule>
    <cfRule type="expression" priority="2" dxfId="2" stopIfTrue="1">
      <formula>NOT($F4)</formula>
    </cfRule>
  </conditionalFormatting>
  <hyperlinks>
    <hyperlink ref="B1" location="'Данни за фирмата'!A1" display="'Данни за фирмата'!A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счетоводен отчет</dc:title>
  <dc:subject>2001 г.</dc:subject>
  <dc:creator>БИК Капиталов пазар ЕООД</dc:creator>
  <cp:keywords/>
  <dc:description/>
  <cp:lastModifiedBy>mitko</cp:lastModifiedBy>
  <cp:lastPrinted>2003-03-05T10:18:27Z</cp:lastPrinted>
  <dcterms:created xsi:type="dcterms:W3CDTF">2001-03-15T11:27:04Z</dcterms:created>
  <dcterms:modified xsi:type="dcterms:W3CDTF">2007-03-08T16:18:59Z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